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 Komańska\Documents\BUDŻET 2014\ZARZĄDZENIA\Zarządzenie Nr 560\Informacja o przebiegu wykonania budżetu Gminy Zarszyn za I półrocze 2012 r\Załaczniki\"/>
    </mc:Choice>
  </mc:AlternateContent>
  <bookViews>
    <workbookView xWindow="0" yWindow="0" windowWidth="23610" windowHeight="903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Arkusz1!$A$1:$I$222</definedName>
  </definedNames>
  <calcPr calcId="152511" iterateDelta="1E-4"/>
</workbook>
</file>

<file path=xl/calcChain.xml><?xml version="1.0" encoding="utf-8"?>
<calcChain xmlns="http://schemas.openxmlformats.org/spreadsheetml/2006/main">
  <c r="E220" i="1" l="1"/>
  <c r="F220" i="1"/>
  <c r="G220" i="1"/>
  <c r="H220" i="1"/>
  <c r="D220" i="1"/>
  <c r="E216" i="1" l="1"/>
  <c r="F216" i="1"/>
  <c r="G216" i="1"/>
  <c r="H216" i="1"/>
  <c r="D216" i="1"/>
  <c r="I149" i="1"/>
  <c r="I139" i="1"/>
  <c r="I130" i="1"/>
  <c r="I132" i="1"/>
  <c r="I134" i="1"/>
  <c r="I127" i="1"/>
  <c r="G123" i="1"/>
  <c r="H123" i="1"/>
  <c r="F123" i="1"/>
  <c r="E123" i="1"/>
  <c r="D123" i="1"/>
  <c r="I82" i="1"/>
  <c r="F80" i="1"/>
  <c r="F79" i="1" s="1"/>
  <c r="G80" i="1"/>
  <c r="H80" i="1"/>
  <c r="H79" i="1" s="1"/>
  <c r="G79" i="1"/>
  <c r="E80" i="1"/>
  <c r="E79" i="1" s="1"/>
  <c r="I45" i="1"/>
  <c r="I36" i="1"/>
  <c r="I37" i="1"/>
  <c r="I38" i="1"/>
  <c r="F34" i="1"/>
  <c r="F32" i="1" s="1"/>
  <c r="G34" i="1"/>
  <c r="G32" i="1" s="1"/>
  <c r="H34" i="1"/>
  <c r="H32" i="1" s="1"/>
  <c r="E34" i="1"/>
  <c r="E32" i="1" s="1"/>
  <c r="I32" i="1" s="1"/>
  <c r="D34" i="1"/>
  <c r="D32" i="1" s="1"/>
  <c r="I34" i="1" l="1"/>
  <c r="I83" i="1"/>
  <c r="I84" i="1"/>
  <c r="I85" i="1"/>
  <c r="D79" i="1"/>
  <c r="F133" i="1" l="1"/>
  <c r="I133" i="1" s="1"/>
  <c r="G133" i="1"/>
  <c r="H133" i="1"/>
  <c r="E133" i="1"/>
  <c r="D133" i="1"/>
  <c r="E66" i="1"/>
  <c r="F66" i="1"/>
  <c r="G66" i="1"/>
  <c r="H66" i="1"/>
  <c r="D66" i="1"/>
  <c r="I167" i="1"/>
  <c r="E136" i="1"/>
  <c r="F136" i="1"/>
  <c r="G136" i="1"/>
  <c r="H136" i="1"/>
  <c r="D136" i="1"/>
  <c r="E106" i="1"/>
  <c r="F106" i="1"/>
  <c r="G106" i="1"/>
  <c r="H106" i="1"/>
  <c r="D106" i="1"/>
  <c r="E63" i="1"/>
  <c r="F63" i="1"/>
  <c r="G63" i="1"/>
  <c r="H63" i="1"/>
  <c r="D63" i="1"/>
  <c r="I49" i="1"/>
  <c r="I50" i="1"/>
  <c r="E213" i="1" l="1"/>
  <c r="F213" i="1"/>
  <c r="G213" i="1"/>
  <c r="H213" i="1"/>
  <c r="D213" i="1"/>
  <c r="I210" i="1"/>
  <c r="I211" i="1"/>
  <c r="E208" i="1"/>
  <c r="E207" i="1" s="1"/>
  <c r="F208" i="1"/>
  <c r="F207" i="1" s="1"/>
  <c r="G208" i="1"/>
  <c r="G207" i="1" s="1"/>
  <c r="H208" i="1"/>
  <c r="H207" i="1" s="1"/>
  <c r="E187" i="1"/>
  <c r="F187" i="1"/>
  <c r="G187" i="1"/>
  <c r="H187" i="1"/>
  <c r="H186" i="1" s="1"/>
  <c r="D187" i="1"/>
  <c r="I195" i="1"/>
  <c r="I196" i="1"/>
  <c r="I197" i="1"/>
  <c r="I198" i="1"/>
  <c r="I199" i="1"/>
  <c r="I200" i="1"/>
  <c r="I201" i="1"/>
  <c r="I202" i="1"/>
  <c r="I203" i="1"/>
  <c r="I190" i="1"/>
  <c r="I191" i="1"/>
  <c r="I192" i="1"/>
  <c r="I193" i="1"/>
  <c r="I194" i="1"/>
  <c r="I181" i="1"/>
  <c r="I182" i="1"/>
  <c r="E178" i="1"/>
  <c r="E174" i="1" s="1"/>
  <c r="F178" i="1"/>
  <c r="F174" i="1" s="1"/>
  <c r="G178" i="1"/>
  <c r="G174" i="1" s="1"/>
  <c r="H178" i="1"/>
  <c r="H174" i="1" s="1"/>
  <c r="D178" i="1"/>
  <c r="D174" i="1" s="1"/>
  <c r="I177" i="1"/>
  <c r="E163" i="1"/>
  <c r="F163" i="1"/>
  <c r="F160" i="1" s="1"/>
  <c r="G163" i="1"/>
  <c r="G160" i="1" s="1"/>
  <c r="H163" i="1"/>
  <c r="H160" i="1" s="1"/>
  <c r="E186" i="1" l="1"/>
  <c r="G186" i="1"/>
  <c r="I208" i="1"/>
  <c r="I187" i="1"/>
  <c r="F186" i="1"/>
  <c r="I178" i="1"/>
  <c r="H131" i="1"/>
  <c r="E131" i="1"/>
  <c r="F131" i="1"/>
  <c r="I131" i="1" s="1"/>
  <c r="G131" i="1"/>
  <c r="D131" i="1"/>
  <c r="E128" i="1"/>
  <c r="E126" i="1" s="1"/>
  <c r="F128" i="1"/>
  <c r="G128" i="1"/>
  <c r="G126" i="1" s="1"/>
  <c r="H128" i="1"/>
  <c r="H126" i="1" s="1"/>
  <c r="D128" i="1"/>
  <c r="D126" i="1" s="1"/>
  <c r="I80" i="1"/>
  <c r="E78" i="1"/>
  <c r="F78" i="1"/>
  <c r="G78" i="1"/>
  <c r="H78" i="1"/>
  <c r="D78" i="1"/>
  <c r="E31" i="1"/>
  <c r="F31" i="1"/>
  <c r="G31" i="1"/>
  <c r="H31" i="1"/>
  <c r="D31" i="1"/>
  <c r="I27" i="1"/>
  <c r="E26" i="1"/>
  <c r="F26" i="1"/>
  <c r="G26" i="1"/>
  <c r="H26" i="1"/>
  <c r="D26" i="1"/>
  <c r="F126" i="1" l="1"/>
  <c r="I126" i="1" s="1"/>
  <c r="I128" i="1"/>
  <c r="I186" i="1"/>
  <c r="I26" i="1"/>
  <c r="I78" i="1"/>
  <c r="I79" i="1"/>
  <c r="D208" i="1"/>
  <c r="D207" i="1" s="1"/>
  <c r="D186" i="1"/>
  <c r="D163" i="1"/>
  <c r="H155" i="1" l="1"/>
  <c r="H153" i="1" s="1"/>
  <c r="E155" i="1"/>
  <c r="E153" i="1" s="1"/>
  <c r="F155" i="1"/>
  <c r="G155" i="1"/>
  <c r="G153" i="1" s="1"/>
  <c r="D155" i="1"/>
  <c r="D153" i="1" s="1"/>
  <c r="E30" i="1"/>
  <c r="G30" i="1"/>
  <c r="H30" i="1"/>
  <c r="D30" i="1"/>
  <c r="E52" i="1"/>
  <c r="E54" i="1"/>
  <c r="F52" i="1"/>
  <c r="F54" i="1"/>
  <c r="G52" i="1"/>
  <c r="G54" i="1"/>
  <c r="H52" i="1"/>
  <c r="H54" i="1"/>
  <c r="D52" i="1"/>
  <c r="D54" i="1"/>
  <c r="D46" i="1"/>
  <c r="D41" i="1" s="1"/>
  <c r="E215" i="1"/>
  <c r="E212" i="1" s="1"/>
  <c r="G215" i="1"/>
  <c r="G212" i="1" s="1"/>
  <c r="H215" i="1"/>
  <c r="H212" i="1" s="1"/>
  <c r="D215" i="1"/>
  <c r="D212" i="1" s="1"/>
  <c r="E14" i="1"/>
  <c r="F14" i="1"/>
  <c r="G14" i="1"/>
  <c r="G13" i="1" s="1"/>
  <c r="H14" i="1"/>
  <c r="D14" i="1"/>
  <c r="D13" i="1" s="1"/>
  <c r="E87" i="1"/>
  <c r="F87" i="1"/>
  <c r="G87" i="1"/>
  <c r="H87" i="1"/>
  <c r="E17" i="1"/>
  <c r="E19" i="1"/>
  <c r="E23" i="1"/>
  <c r="E22" i="1" s="1"/>
  <c r="E28" i="1"/>
  <c r="E25" i="1" s="1"/>
  <c r="E46" i="1"/>
  <c r="E41" i="1" s="1"/>
  <c r="E58" i="1"/>
  <c r="E57" i="1" s="1"/>
  <c r="E56" i="1" s="1"/>
  <c r="E69" i="1"/>
  <c r="E71" i="1"/>
  <c r="E74" i="1"/>
  <c r="E76" i="1"/>
  <c r="E89" i="1"/>
  <c r="E97" i="1"/>
  <c r="E112" i="1"/>
  <c r="E116" i="1"/>
  <c r="E118" i="1"/>
  <c r="E120" i="1"/>
  <c r="E138" i="1"/>
  <c r="E141" i="1"/>
  <c r="E143" i="1"/>
  <c r="E145" i="1"/>
  <c r="E150" i="1"/>
  <c r="E158" i="1"/>
  <c r="E160" i="1"/>
  <c r="E170" i="1"/>
  <c r="E184" i="1"/>
  <c r="E183" i="1" s="1"/>
  <c r="E205" i="1"/>
  <c r="E219" i="1"/>
  <c r="F17" i="1"/>
  <c r="F19" i="1"/>
  <c r="F23" i="1"/>
  <c r="F22" i="1" s="1"/>
  <c r="F28" i="1"/>
  <c r="F25" i="1" s="1"/>
  <c r="F46" i="1"/>
  <c r="F41" i="1" s="1"/>
  <c r="F58" i="1"/>
  <c r="F57" i="1" s="1"/>
  <c r="F69" i="1"/>
  <c r="F71" i="1"/>
  <c r="F74" i="1"/>
  <c r="F76" i="1"/>
  <c r="F89" i="1"/>
  <c r="F97" i="1"/>
  <c r="F112" i="1"/>
  <c r="F116" i="1"/>
  <c r="F118" i="1"/>
  <c r="F120" i="1"/>
  <c r="F138" i="1"/>
  <c r="F141" i="1"/>
  <c r="F143" i="1"/>
  <c r="F145" i="1"/>
  <c r="F150" i="1"/>
  <c r="F158" i="1"/>
  <c r="F170" i="1"/>
  <c r="F184" i="1"/>
  <c r="F183" i="1" s="1"/>
  <c r="F205" i="1"/>
  <c r="G46" i="1"/>
  <c r="G41" i="1" s="1"/>
  <c r="G17" i="1"/>
  <c r="G19" i="1"/>
  <c r="G23" i="1"/>
  <c r="G22" i="1" s="1"/>
  <c r="G28" i="1"/>
  <c r="G25" i="1" s="1"/>
  <c r="G58" i="1"/>
  <c r="G69" i="1"/>
  <c r="G71" i="1"/>
  <c r="G74" i="1"/>
  <c r="G76" i="1"/>
  <c r="G89" i="1"/>
  <c r="G97" i="1"/>
  <c r="G112" i="1"/>
  <c r="G116" i="1"/>
  <c r="G118" i="1"/>
  <c r="G120" i="1"/>
  <c r="G138" i="1"/>
  <c r="G141" i="1"/>
  <c r="G143" i="1"/>
  <c r="G145" i="1"/>
  <c r="G150" i="1"/>
  <c r="G158" i="1"/>
  <c r="G170" i="1"/>
  <c r="G184" i="1"/>
  <c r="G183" i="1" s="1"/>
  <c r="G205" i="1"/>
  <c r="G219" i="1"/>
  <c r="H17" i="1"/>
  <c r="H19" i="1"/>
  <c r="H23" i="1"/>
  <c r="H22" i="1" s="1"/>
  <c r="H28" i="1"/>
  <c r="H25" i="1" s="1"/>
  <c r="H46" i="1"/>
  <c r="H41" i="1" s="1"/>
  <c r="H58" i="1"/>
  <c r="H57" i="1" s="1"/>
  <c r="H56" i="1" s="1"/>
  <c r="H69" i="1"/>
  <c r="H71" i="1"/>
  <c r="H74" i="1"/>
  <c r="H76" i="1"/>
  <c r="H89" i="1"/>
  <c r="H97" i="1"/>
  <c r="H112" i="1"/>
  <c r="H116" i="1"/>
  <c r="H118" i="1"/>
  <c r="H120" i="1"/>
  <c r="H138" i="1"/>
  <c r="H141" i="1"/>
  <c r="H143" i="1"/>
  <c r="H145" i="1"/>
  <c r="H150" i="1"/>
  <c r="H158" i="1"/>
  <c r="H170" i="1"/>
  <c r="H184" i="1"/>
  <c r="H183" i="1" s="1"/>
  <c r="H205" i="1"/>
  <c r="H219" i="1"/>
  <c r="D17" i="1"/>
  <c r="D19" i="1"/>
  <c r="D23" i="1"/>
  <c r="D22" i="1" s="1"/>
  <c r="D28" i="1"/>
  <c r="D25" i="1" s="1"/>
  <c r="D58" i="1"/>
  <c r="D57" i="1" s="1"/>
  <c r="D56" i="1" s="1"/>
  <c r="D69" i="1"/>
  <c r="D71" i="1"/>
  <c r="D74" i="1"/>
  <c r="D76" i="1"/>
  <c r="D87" i="1"/>
  <c r="D89" i="1"/>
  <c r="D97" i="1"/>
  <c r="D112" i="1"/>
  <c r="D116" i="1"/>
  <c r="D118" i="1"/>
  <c r="D120" i="1"/>
  <c r="D138" i="1"/>
  <c r="D141" i="1"/>
  <c r="D143" i="1"/>
  <c r="D145" i="1"/>
  <c r="D150" i="1"/>
  <c r="D158" i="1"/>
  <c r="D160" i="1"/>
  <c r="D170" i="1"/>
  <c r="D184" i="1"/>
  <c r="D183" i="1" s="1"/>
  <c r="D205" i="1"/>
  <c r="D219" i="1"/>
  <c r="I157" i="1"/>
  <c r="I144" i="1"/>
  <c r="I109" i="1"/>
  <c r="I64" i="1"/>
  <c r="I221" i="1"/>
  <c r="I218" i="1"/>
  <c r="I185" i="1"/>
  <c r="I175" i="1"/>
  <c r="I176" i="1"/>
  <c r="I162" i="1"/>
  <c r="I151" i="1"/>
  <c r="I152" i="1"/>
  <c r="I147" i="1"/>
  <c r="I148" i="1"/>
  <c r="I146" i="1"/>
  <c r="I61" i="1"/>
  <c r="I48" i="1"/>
  <c r="I16" i="1"/>
  <c r="I18" i="1"/>
  <c r="I20" i="1"/>
  <c r="I21" i="1"/>
  <c r="I24" i="1"/>
  <c r="I29" i="1"/>
  <c r="I42" i="1"/>
  <c r="I43" i="1"/>
  <c r="I44" i="1"/>
  <c r="I55" i="1"/>
  <c r="I67" i="1"/>
  <c r="I70" i="1"/>
  <c r="I75" i="1"/>
  <c r="I77" i="1"/>
  <c r="I88" i="1"/>
  <c r="I90" i="1"/>
  <c r="I91" i="1"/>
  <c r="I92" i="1"/>
  <c r="I93" i="1"/>
  <c r="I94" i="1"/>
  <c r="I98" i="1"/>
  <c r="I99" i="1"/>
  <c r="I100" i="1"/>
  <c r="I101" i="1"/>
  <c r="I102" i="1"/>
  <c r="I103" i="1"/>
  <c r="I104" i="1"/>
  <c r="I105" i="1"/>
  <c r="I107" i="1"/>
  <c r="I108" i="1"/>
  <c r="I113" i="1"/>
  <c r="I114" i="1"/>
  <c r="I117" i="1"/>
  <c r="I119" i="1"/>
  <c r="I121" i="1"/>
  <c r="I124" i="1"/>
  <c r="I142" i="1"/>
  <c r="I154" i="1"/>
  <c r="I159" i="1"/>
  <c r="I166" i="1"/>
  <c r="I163" i="1" s="1"/>
  <c r="I171" i="1"/>
  <c r="I172" i="1"/>
  <c r="I206" i="1"/>
  <c r="I138" i="1" l="1"/>
  <c r="F13" i="1"/>
  <c r="F226" i="1"/>
  <c r="G57" i="1"/>
  <c r="G56" i="1" s="1"/>
  <c r="G226" i="1"/>
  <c r="H13" i="1"/>
  <c r="H226" i="1"/>
  <c r="E13" i="1"/>
  <c r="I13" i="1" s="1"/>
  <c r="E226" i="1"/>
  <c r="E140" i="1"/>
  <c r="G122" i="1"/>
  <c r="H73" i="1"/>
  <c r="F122" i="1"/>
  <c r="H40" i="1"/>
  <c r="G40" i="1"/>
  <c r="F40" i="1"/>
  <c r="D122" i="1"/>
  <c r="E122" i="1"/>
  <c r="H140" i="1"/>
  <c r="G140" i="1"/>
  <c r="H122" i="1"/>
  <c r="I143" i="1"/>
  <c r="G51" i="1"/>
  <c r="I87" i="1"/>
  <c r="I174" i="1"/>
  <c r="E40" i="1"/>
  <c r="I112" i="1"/>
  <c r="I63" i="1"/>
  <c r="I54" i="1"/>
  <c r="E51" i="1"/>
  <c r="I120" i="1"/>
  <c r="I97" i="1"/>
  <c r="I106" i="1"/>
  <c r="I17" i="1"/>
  <c r="I150" i="1"/>
  <c r="I116" i="1"/>
  <c r="I216" i="1"/>
  <c r="H51" i="1"/>
  <c r="I158" i="1"/>
  <c r="I141" i="1"/>
  <c r="I118" i="1"/>
  <c r="I19" i="1"/>
  <c r="I76" i="1"/>
  <c r="I66" i="1"/>
  <c r="I207" i="1"/>
  <c r="I170" i="1"/>
  <c r="E73" i="1"/>
  <c r="F204" i="1"/>
  <c r="I160" i="1"/>
  <c r="I46" i="1"/>
  <c r="I69" i="1"/>
  <c r="F215" i="1"/>
  <c r="F212" i="1" s="1"/>
  <c r="D12" i="1"/>
  <c r="D204" i="1"/>
  <c r="E204" i="1"/>
  <c r="H204" i="1"/>
  <c r="G204" i="1"/>
  <c r="I205" i="1"/>
  <c r="I155" i="1"/>
  <c r="I145" i="1"/>
  <c r="G115" i="1"/>
  <c r="D115" i="1"/>
  <c r="H115" i="1"/>
  <c r="F115" i="1"/>
  <c r="E115" i="1"/>
  <c r="H86" i="1"/>
  <c r="I89" i="1"/>
  <c r="F86" i="1"/>
  <c r="D86" i="1"/>
  <c r="G86" i="1"/>
  <c r="D73" i="1"/>
  <c r="G73" i="1"/>
  <c r="F73" i="1"/>
  <c r="E62" i="1"/>
  <c r="D62" i="1"/>
  <c r="G62" i="1"/>
  <c r="F62" i="1"/>
  <c r="H62" i="1"/>
  <c r="I58" i="1"/>
  <c r="F51" i="1"/>
  <c r="D51" i="1"/>
  <c r="I25" i="1"/>
  <c r="I22" i="1"/>
  <c r="I23" i="1"/>
  <c r="H12" i="1"/>
  <c r="G12" i="1"/>
  <c r="F12" i="1"/>
  <c r="I14" i="1"/>
  <c r="I31" i="1"/>
  <c r="F30" i="1"/>
  <c r="I30" i="1" s="1"/>
  <c r="I220" i="1"/>
  <c r="F219" i="1"/>
  <c r="I219" i="1" s="1"/>
  <c r="I183" i="1"/>
  <c r="I57" i="1"/>
  <c r="F56" i="1"/>
  <c r="I56" i="1" s="1"/>
  <c r="D140" i="1"/>
  <c r="I184" i="1"/>
  <c r="E86" i="1"/>
  <c r="F153" i="1"/>
  <c r="I153" i="1" s="1"/>
  <c r="I74" i="1"/>
  <c r="I28" i="1"/>
  <c r="I123" i="1"/>
  <c r="I204" i="1" l="1"/>
  <c r="E12" i="1"/>
  <c r="E222" i="1" s="1"/>
  <c r="I40" i="1"/>
  <c r="F140" i="1"/>
  <c r="I140" i="1" s="1"/>
  <c r="I51" i="1"/>
  <c r="I215" i="1"/>
  <c r="G222" i="1"/>
  <c r="H222" i="1"/>
  <c r="I41" i="1"/>
  <c r="I212" i="1"/>
  <c r="I73" i="1"/>
  <c r="I122" i="1"/>
  <c r="I115" i="1"/>
  <c r="I86" i="1"/>
  <c r="I62" i="1"/>
  <c r="I12" i="1" l="1"/>
  <c r="F222" i="1"/>
  <c r="I222" i="1" s="1"/>
  <c r="D40" i="1"/>
  <c r="D222" i="1" s="1"/>
</calcChain>
</file>

<file path=xl/sharedStrings.xml><?xml version="1.0" encoding="utf-8"?>
<sst xmlns="http://schemas.openxmlformats.org/spreadsheetml/2006/main" count="226" uniqueCount="182">
  <si>
    <t>SPRAWOZDANIE Z WYKONANIA DOCHODÓW BUDŻETU GMINY ZARSZYN</t>
  </si>
  <si>
    <t>Dział</t>
  </si>
  <si>
    <t>Nazwa działu, rozdziału, paragrafu</t>
  </si>
  <si>
    <t>Dochody bieżące</t>
  </si>
  <si>
    <t>Dochody majątkowe</t>
  </si>
  <si>
    <t>%</t>
  </si>
  <si>
    <t>ROLNICTWO I ŁOWIECTWO</t>
  </si>
  <si>
    <t>Infrastruktura wodociągowa i sanitacyjna wsi</t>
  </si>
  <si>
    <t>Pozostała działalność</t>
  </si>
  <si>
    <t>LEŚNICTWO</t>
  </si>
  <si>
    <t>Wpływy ze sprzedaży drewna</t>
  </si>
  <si>
    <t>TRANSPORT I ŁĄCZNOŚĆ</t>
  </si>
  <si>
    <t>Usuwanie skutków klęsk żywiołowych</t>
  </si>
  <si>
    <t>GOSPODARKA MIESZKANIOWA</t>
  </si>
  <si>
    <t>Gospodarka gruntami i nieruchomościami</t>
  </si>
  <si>
    <t xml:space="preserve">Wpływy z opłat za użytkowanie wieczyste </t>
  </si>
  <si>
    <t xml:space="preserve">Dochody z najmu i dzierżawy składników majątkowych </t>
  </si>
  <si>
    <t>Pozostałe odsetki</t>
  </si>
  <si>
    <t>DZIAŁALNOŚĆ USŁUGOWA</t>
  </si>
  <si>
    <t>Cmentarze</t>
  </si>
  <si>
    <t>INFORMATYKA</t>
  </si>
  <si>
    <t>ADMINISTRACJA PUBLICZNA</t>
  </si>
  <si>
    <t>Urzędy wojewódzkie</t>
  </si>
  <si>
    <t>Urzędy gmin</t>
  </si>
  <si>
    <t>URZĘDY NACZELNYCH ORGANÓW WŁADZY PAŃSTWOWEJ, KONTROLI I OCHRONY PRAWA ORAZ SĄDOWNICTWA</t>
  </si>
  <si>
    <t>Urzędy naczelnych organów władzy państwowej kontroli   i ochrony prawa</t>
  </si>
  <si>
    <t>DOCHODY OD OSÓB PRAWNYCH, OD OSÓB FIZYCZNYCH I OD INNYCH JEDNOSTEK NIE POSIADAJĄCYCH OSOBOWOŚCI PRAWNEJ ORAZ WYDATKI ZWIĄZANE Z ICH POBOREM</t>
  </si>
  <si>
    <t>Wpływy z podatku dochodowego od osób fizycznych</t>
  </si>
  <si>
    <t>Wpływy z podatku rolnego, podatku leśnego, podatku od czynności cywilnoprawnych, podatków i opłat lokalnych od osób prawnych i innych jednostek organizacyjnych</t>
  </si>
  <si>
    <t>Odsetki od nieterminowych wpłat z tytułu podatków i opłat</t>
  </si>
  <si>
    <t xml:space="preserve">Wpływy z podatku rolnego, podatku leśnego, podatku od spadków i darowizn, podatku od czynności cywilnoprawnych oraz podatków i opłat lokalnych od osób fizycznych </t>
  </si>
  <si>
    <t>Wpływy z innych opłat stanowiących dochody jednostek samorządu terytorialnego na podstawie ustaw</t>
  </si>
  <si>
    <t>Wpływy z opłaty skarbowej</t>
  </si>
  <si>
    <t>Wpływy z opłat za wydawanie zezwoleń na sprzedaż alkoholu</t>
  </si>
  <si>
    <t>Udziały gmin w podatkach stanowiących dochód budżetu państwa</t>
  </si>
  <si>
    <t>RÓŻNE ROZLICZENIA</t>
  </si>
  <si>
    <t>Część oświatowa subwencji ogólnej dla jednostek samorządu terytorialnego</t>
  </si>
  <si>
    <t>Część wyrównawcza subwencji ogólnej dla gmin</t>
  </si>
  <si>
    <t>Część równoważąca subwencji ogólnej dla gmin</t>
  </si>
  <si>
    <t>OŚWIATA I WYCHOWANIE</t>
  </si>
  <si>
    <t>Szkoły podstawowe</t>
  </si>
  <si>
    <t>Dotacje celowe otrzymane z budżetu państwa na realizację własnych zadań bieżących gmin</t>
  </si>
  <si>
    <t>Gimnazja</t>
  </si>
  <si>
    <t>Zespoły obsługi ekonomiczno - administracyjnej szkół</t>
  </si>
  <si>
    <t>POMOC SPOŁECZNA</t>
  </si>
  <si>
    <t>Domy Pomocy Społeczne</t>
  </si>
  <si>
    <t>Świadczenia rodzinne, świadczenia z funduszu alimentacyjnego oraz składki na ubezpieczenia emerytalne i rentowe z ubezpieczenia społecznego</t>
  </si>
  <si>
    <t>Składki na ubezpieczenia zdrowotne opłacane za osoby pobierające niektóre świadczenia z pomocy społecznej, niektóre świadczenia rodzinne oraz za osoby uczestniczące w zajęciach w centrum integracji społecznej</t>
  </si>
  <si>
    <t>Zasiłki i pomoc w naturze oraz składki na ubezpieczenia emerytalne i rentowe</t>
  </si>
  <si>
    <t>Zasiłki stałe</t>
  </si>
  <si>
    <t>Ośrodki pomocy społecznej</t>
  </si>
  <si>
    <t>Usługi opiekuńcze i specjalistyczne usługi opiekuńcze</t>
  </si>
  <si>
    <t>Wpływy za usługi opiekuńcze</t>
  </si>
  <si>
    <t>EDUKACYJNA OPIEKA WYCHOWAWCZA</t>
  </si>
  <si>
    <t>Pomoc materialna dla uczniów</t>
  </si>
  <si>
    <t>GOSPODARKA KONUNALNA I OCHRONA WÓD</t>
  </si>
  <si>
    <t>Wpływy i wydatki związane z gromadzeniem środków z opłat  i kar za korzystanie ze środowiska</t>
  </si>
  <si>
    <t>KULTURA I OCHRONA DZIEDZICTWA NARODOWEGO</t>
  </si>
  <si>
    <t>Obiekty sportowe</t>
  </si>
  <si>
    <t>Razem dochody</t>
  </si>
  <si>
    <t>Rozdział</t>
  </si>
  <si>
    <t>Wyłączenie z produkcji gruntów rolnych</t>
  </si>
  <si>
    <t>Gospodarka leśna</t>
  </si>
  <si>
    <t>Kwalifikacja wojskowa</t>
  </si>
  <si>
    <t>w tym:</t>
  </si>
  <si>
    <t>Dochody z usług - refaktury za energię i gaz</t>
  </si>
  <si>
    <t>Opłaty za wykup miejsc pod groby na cmentarzu komunalnym</t>
  </si>
  <si>
    <t>Dotacje celowe otrzymane z budżetu państwa na realizację zadań zleconych</t>
  </si>
  <si>
    <t>Dotacja celowa otrzymana z budżetu państwa na realizację zadań zleconych</t>
  </si>
  <si>
    <t>Dotacja celowa otrzymana z budżetu państwa na realizacje zadań zleconych</t>
  </si>
  <si>
    <t>Wpływy z podatku dochodowego od osób fizycznych, opłacanych w formie karty podatkowej</t>
  </si>
  <si>
    <t>Zwrot opłaty za pobyt w domu pomocy społecznej</t>
  </si>
  <si>
    <t>Wpływy z tytułu opłat i kar administracyjnych za korzystanie ze środowiska</t>
  </si>
  <si>
    <t>Opracowania geodezyjne i kartograficzne</t>
  </si>
  <si>
    <t>KULTURA FIZYCZNA</t>
  </si>
  <si>
    <t>Wpływy z tytułu wynajmu mieszkań służbowych i wynajmu sali gimnastycznej</t>
  </si>
  <si>
    <t>Odsetki powstałe w związku z realizacją projektu finansowanego z udziałem środków unijnych</t>
  </si>
  <si>
    <t>Dotacja celowa otrzymana z budżetu państwa na realizację zadań własnych</t>
  </si>
  <si>
    <t>Dochody jednostek samorządu terytorialnego związane z realizacją zadań zleconych</t>
  </si>
  <si>
    <t>Część oświatowa subwnecji ogólnej</t>
  </si>
  <si>
    <t>Część wyrównawcza subwencji ogólnej</t>
  </si>
  <si>
    <t>Część równoważąca subwnecji ogólnej</t>
  </si>
  <si>
    <t xml:space="preserve">Dotacja celowe otrzymane z budżetu państwa na realizację zadań własnych </t>
  </si>
  <si>
    <t>TURYSTYKA</t>
  </si>
  <si>
    <t>Zadania w zakresie upowszechniania turystyki</t>
  </si>
  <si>
    <t>Rekompensaty utraconych dochodów w podatkach i oplatach lokalnych</t>
  </si>
  <si>
    <t>Wspieranie rodziny</t>
  </si>
  <si>
    <t>Dotacja celowe otrzymane z budżetu państwa na realizację zadań własnych - współfinansowanie programu "Kapitał Ludzki"</t>
  </si>
  <si>
    <t>Dzierżawa kół łowieckich</t>
  </si>
  <si>
    <t>Podatek od nieruchomości</t>
  </si>
  <si>
    <t>Podatek rolny</t>
  </si>
  <si>
    <t>Podatek leśny</t>
  </si>
  <si>
    <t>Podatek od środków transportowych</t>
  </si>
  <si>
    <t>Podatek od czynności cywilnoprawnych</t>
  </si>
  <si>
    <t>Podatek od spadków i darowizn</t>
  </si>
  <si>
    <t>Wpływy z opłaty targowej</t>
  </si>
  <si>
    <t>Wpływy z opłat za odpady komunalne</t>
  </si>
  <si>
    <t>za I półrocze 2014 r.</t>
  </si>
  <si>
    <t>Plan na 2014 r. Uchwała budżetowa</t>
  </si>
  <si>
    <t>Plan na 30.06.2014 r.</t>
  </si>
  <si>
    <t>Wykonanie na 30.06.2014 r.</t>
  </si>
  <si>
    <t>Wpływ z tytułu odsetek związanych ze zwrotem świadczeń rodzinnych z lat ubiegłych</t>
  </si>
  <si>
    <t>Dotacja celowa (środki na realizację projektu "Czas na aktywność w Gminie Zarszyn" w ramach Programu Operacyjnego Kapitał Ludzki) - ze środków EFS</t>
  </si>
  <si>
    <t>Dotacja celowa (środki na realizację projektu "Czas na aktywność w Gminie Zarszyn" w ramach Programu Operacyjnego Kapitał Ludzki) - ze środków budżetu państwa</t>
  </si>
  <si>
    <t>Dotacja celowa (środki na realizację projektu "Aktywanie w Gminie Zarszyn" w ramach Programu Operacyjnego Kapitał Ludzki - ze środków EFS</t>
  </si>
  <si>
    <t>Dotacja celowa (środki na realizację projektu "Aktywanie w Gminie Zarszyn" w ramach Programu Operacyjnego Kapitał Ludzki - ze środków budżetu państwa</t>
  </si>
  <si>
    <t>Dochody uzyskiwane w związku z realizacją zadań zleconych</t>
  </si>
  <si>
    <t>Wpływy za pobyt w rodzinnym domu opieki dla osób starszych</t>
  </si>
  <si>
    <t>Środki na finansowanie programów z udziałem środków o których mowa w art.. 5 ust.1 pkt 2 i 3 ustawy o f.p.</t>
  </si>
  <si>
    <t>w tym na realizację projektów:</t>
  </si>
  <si>
    <t>Dotacja celowa - środki na realizację projektu "Nauka naszą szansą" w ramach Programu Operacyjnego Kapitał Ludzki - ze środków EFS</t>
  </si>
  <si>
    <t>Dotacja celowa - środki na realizację projektu "Nauka naszą szansą" w ramach Programu Operacyjnego Kapitał Ludzki - ze środków budżetu państwa</t>
  </si>
  <si>
    <t>Dotacja celowa - środki na realizację projektu "Czerpiemy radość z nauki" w ramach Programu Operacyjnego Kapitał Ludzki - ze środków EFS</t>
  </si>
  <si>
    <t>Dotacja celowa - środki na realizację projektu "Czerpiemy radość z nauki" w ramach Programu Operacyjnego Kapitał Ludzki - ze środków budżetu państwa</t>
  </si>
  <si>
    <t>Dotacja celowa - środki na realizację projektu "Każdy uczeń jest zdolny - dajmy mu szansę" w ramach Programu Operacyjnego Kapitał Ludzki - ze środków EFS</t>
  </si>
  <si>
    <t>Dotacja celowa - środki na realizację projektu "Każdy uczeń jest zdolny - dajmy mu szansę" w ramach Programu Operacyjnego Kapitał Ludzki - ze środków budżetu państwa</t>
  </si>
  <si>
    <t>Dotacja celowa - środki na realizację projektu "Nauka - naszą pasją" w ramach Programu Operacyjnego Kapitał Ludzki - ze środków EFS</t>
  </si>
  <si>
    <t>Dotacja celowa - środki na realizację projektu "Nauka - naszą pasją" w ramach Programu Operacyjnego Kapitał Ludzki - ze środków budżetu państwa</t>
  </si>
  <si>
    <t>Dotacja celowa - środki na realizację projektu "Moja ściezka do prymusa w SP Jaćmierz" w ramach Programu Operacyjnego Kapitał Ludzki - ze środków EFS</t>
  </si>
  <si>
    <t>Dotacja celowa - środki na realizację projektu "Moja ściezka do prymusa w SP Jaćmierz" w ramach Programu Operacyjnego Kapitał Ludzki - ze środków budżetu państwa</t>
  </si>
  <si>
    <t>Dotacja celowa - środki na realizację projektu "Podajmy dzieciom pomocną dłoń" w ramach Programu Operacyjnego Kapitał Ludzki - ze środków EFS</t>
  </si>
  <si>
    <t>Dotacja celowa - środki na realizację projektu "Podajmy dzieciom pomocną dłoń" w ramach Programu Operacyjnego Kapitał Ludzki - ze środków budżetu państwa</t>
  </si>
  <si>
    <t>Dotacja celowa - środki na realizację projektu "Równanie szans" w ramach Programu Operacyjnego Kapitał Ludzki - ze środków EFS</t>
  </si>
  <si>
    <t>Dotacja celowa - środki na realizację projektu "Równanie szans" w ramach Programu Operacyjnego Kapitał Ludzki - ze środków budżetu państwa</t>
  </si>
  <si>
    <t>Środki na dofinansowanie własnych inwestycji gmin pozysakne z innych źródeł na finansowanie programów z udziałem środków, o których mowa w art.. 5 ust.1 pkt 2 i 3 ustawy o f.p. -środki z EFRR w ramach Programu Współpracy Transgranicznej na relizację Projektu pn. "Tradycje, zwyczaje, przyjaźń w regionie podkarpackim"</t>
  </si>
  <si>
    <t>Drogi publiczne gminne</t>
  </si>
  <si>
    <t>Wybory do Parlamentu Europejskiego</t>
  </si>
  <si>
    <t>BEZPIECZEŃSTWO PUBLICZNE I OCHRONA PZRECIWPOŻAROWA</t>
  </si>
  <si>
    <t>Ochotnicze straże pożarne</t>
  </si>
  <si>
    <t>Oddziały przedszkolne w szkołach podstawowych</t>
  </si>
  <si>
    <t>Przedszkola</t>
  </si>
  <si>
    <t>w tym na realizację projeku:</t>
  </si>
  <si>
    <t>Pozostałe zadania w zakresie kultury</t>
  </si>
  <si>
    <t>Promocja jdnostek samorzadu terytorialnego</t>
  </si>
  <si>
    <t>wpływy z różnych opłat</t>
  </si>
  <si>
    <t>Zwrot świadczeń rodzinnych z lat ubiegłych</t>
  </si>
  <si>
    <t>Środki na finansowanie programów z udziałem środków, o których mowa w art. 5 ust .1 pkt. 2 i 3 ustawy o f. p .</t>
  </si>
  <si>
    <t>Wpływy z tytułu sprzedaży składników majątkowych - sprzedaż działek</t>
  </si>
  <si>
    <t>Wpływy ze sprzedaży składników majątkowych</t>
  </si>
  <si>
    <t>Dotacje celowe otrzymane od samorzadu województwa na zadania bieżące realizowane na podstawie porozumień (umów) między jednostaki samorządu terytorialnego na zadanie pn. "Budowa i modernizacja dróg dojazdowych do gruntów rolnych w miejscowości Posada Jaćmierska, Bażanówka i Pielnia"</t>
  </si>
  <si>
    <t>Środki na dofinansowanie własnych inwestycji gmin, pozyskane z innych źródeł (środki z Europejskiego Funduszu Rozwoju Regionalnego w ramach Programu Współpracy Transgranicznej na zadanie: "Partnerstwo na rzecz budowy systemów kanalizacyjny w gminach Zarszyn i Pakostov - kanalizacja Odrzechowa") refundacja wydatków za 2013 rok</t>
  </si>
  <si>
    <t>Wpływy z tytułu odsetek od najmu i dzierżawy</t>
  </si>
  <si>
    <t>wpływy z tytuły odsetek na rachunku bankowym</t>
  </si>
  <si>
    <t>Wpływy z różnych dochodów - refundacja wynagrodzeń z PUP za pracowników interwencyjnych</t>
  </si>
  <si>
    <t>Wpływy z tytułu poszukiwania lub rozpoznania złóż ropy naftowej i gazu ziemnego</t>
  </si>
  <si>
    <t xml:space="preserve">wpływy z tytułu wynajmu sali gimnastycznej </t>
  </si>
  <si>
    <t>Stołówki szkolne i przedszkolne</t>
  </si>
  <si>
    <t>dotacje celowe w ramach programów finansowanych z udziałem środków europejskich oraz środków, o których mowa w art.5 ust.1 pkt 3 oraz ust.3 pkt. 5 i 6 ustawy na realizacje Projektu pn: "Modernizacja oddziałów przedszkonych w Gminie Zarszyn"</t>
  </si>
  <si>
    <t>Środki na finansowanie programów z udziałem środków, o których mowa w art. 5 ust. 1 pkt 2 i 3 ustawy o f.p.</t>
  </si>
  <si>
    <t>unia</t>
  </si>
  <si>
    <r>
      <t>Wpływy z różnych dochodów</t>
    </r>
    <r>
      <rPr>
        <sz val="11"/>
        <rFont val="Calibri"/>
        <family val="2"/>
        <charset val="238"/>
      </rPr>
      <t xml:space="preserve"> - wpływy ze sprzedaży tabliczek</t>
    </r>
  </si>
  <si>
    <t>wpłaty rodziców dzieci ze szkół z  terenu Gminy Zarszyn na kolonię w Kobylnicy w ramach współpracy partnerskiej gmin Zarszyn - Kobylnica</t>
  </si>
  <si>
    <t>Przebudowa boiska wielofunkcyjnego wraz z odnowieniem nawierzchni i wymianę wyposażenia Sali sportowej na działce o nr ewid. 989 w Zarszynie"</t>
  </si>
  <si>
    <t>z dnia 27 sierpnia.2014 r.</t>
  </si>
  <si>
    <t>Dotacja celowa na realizację zadań zleconych - zwrot podatku acyzowego zawartego w cenie oleju napędowego wykorzystywanego do produkcji rolnej</t>
  </si>
  <si>
    <t>Dotacja celowa otrzymana z budżetu państwa na realizację inwestycji i zakupów inwestycyjnych własnych gmin na zadanie "Przebudowa drogi gminnej nr 117640R w miejscowości Odrzechowa"</t>
  </si>
  <si>
    <t>Dotacja celowa otrzymana z budżetu państwa na realizację inwestycji i zakupów inwestycyjnych własnych gmin na zadanie "Przebudowa drogi gminnej nr 117629R w miejscowości Pielnia"</t>
  </si>
  <si>
    <t xml:space="preserve">Środki na dofinansowanie własnych zadań bieżących gmin pozyskane z innych źródeł </t>
  </si>
  <si>
    <t>z tego na projekty:</t>
  </si>
  <si>
    <t xml:space="preserve"> "Tematyczne wioski pogranicza polsko - słowackiego" środki z budżetu państwa</t>
  </si>
  <si>
    <t>"Tematyczne wioski pogranicza polsko - słowackiego"- środki unijne</t>
  </si>
  <si>
    <t xml:space="preserve"> "Polsko - Słowackie Centrum Turystyki Konnej" - środki unijne</t>
  </si>
  <si>
    <t>Środki otrzymane od pozostałych jednostek zaliczanych dom sektora finansów publicnych na finansowanie lub dofinansowanie kosztów realizacji inwestycji i zakupów inwestycyjnych jednostek zaliczanych do sektora finansów publicznych na zadanie: "Termomodernizacja budynków uzyteczności publicznych"</t>
  </si>
  <si>
    <t>Dotacja celowa otrzymana z budżetu państwa na realizację zadań zleconych zzakresu administracji rządowej</t>
  </si>
  <si>
    <t>Dotacja celowa otrzymana z budżetu państwa na realizacje zadań zleconych przez Krajowe Biuro Wyborcze</t>
  </si>
  <si>
    <t>Dotacja celowa otrzymana z budżetu państwa na realizację zadań zleconych na przeprowadzenie wyborów do Parlamentu Europejskiego</t>
  </si>
  <si>
    <t xml:space="preserve"> "Zakup motopompy TOHATSU dla OSP Pielnia"</t>
  </si>
  <si>
    <t xml:space="preserve"> "Zakup motopompy TOHATSU dla OSP  Nowosielce"</t>
  </si>
  <si>
    <t xml:space="preserve"> "Zakup aparatów nadciśnieniowych dla OSP w Posadzie Zarszyńskiej"</t>
  </si>
  <si>
    <t>"Zakup zestawu narzędzi hydraulicznych do ratownictwa technicznego dla OSP Nowosielce"</t>
  </si>
  <si>
    <t>z tego na zadania:</t>
  </si>
  <si>
    <t>dotacja celowa otzrymana z gminy na zadania bieżące realizowane na podstawie porozumień (umów) między jst (pobyt dzieci z terenu innych gmin w przedszkolu z ternu naszej gminy)</t>
  </si>
  <si>
    <t>Wpływy z różnych dochodów - zwrot niewykorzystanej dotacji z budżetu gminy za 2013 rok</t>
  </si>
  <si>
    <t>Wpływy do budżetu pozostałych środków finansowych gromadzonych na  wydzielonym rachunku jednostki budżetowej</t>
  </si>
  <si>
    <t>Dotacja celowa w ramach programów finansowanych z udziałem środków europejskich, o których mowa w art. 5 ust. 1 pkt. 3 oraz ust. 3 pkt. 5 i 6 ustawy lub płatności w ramach budżetu środków europejskich na realizacje Projektu PSeAP Podkarpacki System e-Administracji Publicznej"</t>
  </si>
  <si>
    <t>Załącznik Nr 1</t>
  </si>
  <si>
    <t>do Informacji o przebiegu wykonania budżetu Gminy Zarszyn za I półrocze 2014 r.</t>
  </si>
  <si>
    <t>Udziały w podatku dochodowym od osób fizycznych</t>
  </si>
  <si>
    <t>Udziały w podatku dochodowym od osób prawnych</t>
  </si>
  <si>
    <t xml:space="preserve">środki przekazane przez pozostałe jednostki zaliczane do sektora finansów publicznych na finansowanie lub dofinansowanie kosztów realizacji inwestycji - środki WFOŚiGW </t>
  </si>
  <si>
    <t xml:space="preserve"> - Środki na dofinansowanie własnych zadań bieżących gmin pozyskane z innych źródeł na realizację Projektu "Człowiek i natura - transfer wiedzy i doświadczeń w Euroregionie Karpackim" - środki z EFRR w ramach programu Współpracy transgranicznej Rzeczpospolita Polska - Republika Słowacka 2007 - 2013</t>
  </si>
  <si>
    <t xml:space="preserve"> -  Środki na dofinansowanie własnych zadań bieżących gmin pozyskane z innych źródeł na realizację Projektu "Człowiek i natura - transfer wiedzy i doświadczeń w Euroregionie Karpackim" - środki z budżetu państwa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</si>
</sst>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###0"/>
  </numFmts>
  <fonts count="15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0"/>
      <color indexed="8"/>
      <name val="Times New Roman"/>
      <family val="1"/>
      <charset val="238"/>
    </font>
    <font>
      <b/>
      <sz val="13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zcionka tekstu podstawowego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1" fillId="0" borderId="1" xfId="0" applyFont="1" applyBorder="1"/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/>
    <xf numFmtId="4" fontId="4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vertical="top" wrapText="1"/>
    </xf>
    <xf numFmtId="0" fontId="1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/>
    <xf numFmtId="0" fontId="0" fillId="0" borderId="2" xfId="0" applyBorder="1"/>
    <xf numFmtId="0" fontId="0" fillId="0" borderId="0" xfId="0" applyBorder="1"/>
    <xf numFmtId="0" fontId="2" fillId="0" borderId="3" xfId="0" applyFont="1" applyBorder="1"/>
    <xf numFmtId="0" fontId="11" fillId="0" borderId="0" xfId="0" applyFont="1" applyBorder="1"/>
    <xf numFmtId="4" fontId="4" fillId="0" borderId="1" xfId="0" applyNumberFormat="1" applyFont="1" applyBorder="1" applyAlignment="1">
      <alignment horizontal="right" wrapText="1"/>
    </xf>
    <xf numFmtId="0" fontId="12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0" fontId="13" fillId="0" borderId="1" xfId="0" applyFont="1" applyBorder="1"/>
    <xf numFmtId="0" fontId="14" fillId="2" borderId="1" xfId="0" applyFont="1" applyFill="1" applyBorder="1" applyAlignment="1">
      <alignment vertical="top" wrapText="1"/>
    </xf>
    <xf numFmtId="0" fontId="11" fillId="0" borderId="0" xfId="0" applyFont="1" applyBorder="1" applyAlignment="1">
      <alignment horizontal="right"/>
    </xf>
    <xf numFmtId="0" fontId="0" fillId="0" borderId="1" xfId="0" applyFont="1" applyBorder="1"/>
    <xf numFmtId="4" fontId="0" fillId="0" borderId="1" xfId="0" applyNumberFormat="1" applyBorder="1"/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10" fillId="0" borderId="0" xfId="0" applyFont="1" applyAlignment="1">
      <alignment horizontal="righ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6"/>
  <sheetViews>
    <sheetView tabSelected="1" view="pageBreakPreview" topLeftCell="A202" zoomScaleNormal="100" zoomScaleSheetLayoutView="75" workbookViewId="0">
      <selection activeCell="D220" sqref="D220"/>
    </sheetView>
  </sheetViews>
  <sheetFormatPr defaultRowHeight="14.25"/>
  <cols>
    <col min="1" max="1" width="5.5" style="1" customWidth="1"/>
    <col min="2" max="2" width="8.625" style="1" customWidth="1"/>
    <col min="3" max="3" width="47.375" style="1" customWidth="1"/>
    <col min="4" max="4" width="13.125" style="1" customWidth="1"/>
    <col min="5" max="5" width="14.25" style="1" customWidth="1"/>
    <col min="6" max="6" width="13.125" style="1" customWidth="1"/>
    <col min="7" max="7" width="13.25" style="1" customWidth="1"/>
    <col min="8" max="8" width="13.125" style="1" customWidth="1"/>
    <col min="9" max="16384" width="9" style="1"/>
  </cols>
  <sheetData>
    <row r="1" spans="1:10">
      <c r="A1" s="29"/>
      <c r="B1" s="29"/>
      <c r="C1" s="29"/>
      <c r="D1" s="29"/>
      <c r="E1" s="29"/>
      <c r="F1" s="29"/>
      <c r="G1" s="31"/>
      <c r="H1" s="44" t="s">
        <v>175</v>
      </c>
      <c r="I1" s="44"/>
      <c r="J1" s="28"/>
    </row>
    <row r="2" spans="1:10" ht="11.25" customHeight="1">
      <c r="A2" s="29"/>
      <c r="B2" s="29"/>
      <c r="C2" s="29"/>
      <c r="D2" s="29"/>
      <c r="E2" s="29"/>
      <c r="F2" s="29"/>
      <c r="G2" s="45" t="s">
        <v>176</v>
      </c>
      <c r="H2" s="45"/>
      <c r="I2" s="45"/>
      <c r="J2" s="28"/>
    </row>
    <row r="3" spans="1:10">
      <c r="A3" s="29"/>
      <c r="B3" s="29"/>
      <c r="C3" s="29"/>
      <c r="D3" s="29"/>
      <c r="E3" s="29"/>
      <c r="F3" s="29"/>
      <c r="G3" s="45"/>
      <c r="H3" s="45"/>
      <c r="I3" s="45"/>
      <c r="J3" s="28"/>
    </row>
    <row r="4" spans="1:10">
      <c r="A4" s="29"/>
      <c r="B4" s="29"/>
      <c r="C4" s="29"/>
      <c r="D4" s="29"/>
      <c r="E4" s="29"/>
      <c r="F4" s="29"/>
      <c r="G4" s="31"/>
      <c r="H4" s="44" t="s">
        <v>153</v>
      </c>
      <c r="I4" s="44"/>
      <c r="J4" s="28"/>
    </row>
    <row r="5" spans="1:10">
      <c r="A5" s="29"/>
      <c r="B5" s="29"/>
      <c r="C5" s="29"/>
      <c r="D5" s="29"/>
      <c r="E5" s="29"/>
      <c r="F5" s="29"/>
      <c r="G5" s="31"/>
      <c r="H5" s="37"/>
      <c r="I5" s="37"/>
      <c r="J5" s="28"/>
    </row>
    <row r="6" spans="1:10">
      <c r="A6" s="29"/>
      <c r="B6" s="29"/>
      <c r="C6" s="29"/>
      <c r="D6" s="29"/>
      <c r="E6" s="29"/>
      <c r="F6" s="29"/>
      <c r="G6" s="31"/>
      <c r="H6" s="37"/>
      <c r="I6" s="37"/>
      <c r="J6" s="28"/>
    </row>
    <row r="7" spans="1:10" ht="17.25">
      <c r="A7" s="43" t="s">
        <v>0</v>
      </c>
      <c r="B7" s="43"/>
      <c r="C7" s="43"/>
      <c r="D7" s="43"/>
      <c r="E7" s="43"/>
      <c r="F7" s="43"/>
      <c r="G7" s="43"/>
      <c r="H7" s="43"/>
      <c r="I7" s="43"/>
      <c r="J7" s="28"/>
    </row>
    <row r="8" spans="1:10" ht="17.25">
      <c r="A8" s="43" t="s">
        <v>97</v>
      </c>
      <c r="B8" s="43"/>
      <c r="C8" s="43"/>
      <c r="D8" s="43"/>
      <c r="E8" s="43"/>
      <c r="F8" s="43"/>
      <c r="G8" s="43"/>
      <c r="H8" s="43"/>
      <c r="I8" s="43"/>
      <c r="J8" s="28"/>
    </row>
    <row r="9" spans="1:10" ht="8.25" customHeight="1">
      <c r="A9" s="30"/>
      <c r="B9" s="30"/>
      <c r="C9" s="30"/>
      <c r="D9" s="30"/>
      <c r="E9" s="30"/>
      <c r="F9" s="30"/>
      <c r="G9" s="30"/>
      <c r="H9" s="30"/>
      <c r="I9" s="30"/>
      <c r="J9" s="28"/>
    </row>
    <row r="10" spans="1:10" s="4" customFormat="1" ht="45">
      <c r="A10" s="2" t="s">
        <v>1</v>
      </c>
      <c r="B10" s="2" t="s">
        <v>60</v>
      </c>
      <c r="C10" s="3" t="s">
        <v>2</v>
      </c>
      <c r="D10" s="3" t="s">
        <v>98</v>
      </c>
      <c r="E10" s="2" t="s">
        <v>99</v>
      </c>
      <c r="F10" s="2" t="s">
        <v>100</v>
      </c>
      <c r="G10" s="2" t="s">
        <v>3</v>
      </c>
      <c r="H10" s="2" t="s">
        <v>4</v>
      </c>
      <c r="I10" s="2" t="s">
        <v>5</v>
      </c>
    </row>
    <row r="11" spans="1:10" ht="15">
      <c r="A11" s="5">
        <v>1</v>
      </c>
      <c r="B11" s="5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5">
        <v>9</v>
      </c>
    </row>
    <row r="12" spans="1:10" ht="15">
      <c r="A12" s="7">
        <v>10</v>
      </c>
      <c r="B12" s="7"/>
      <c r="C12" s="8" t="s">
        <v>6</v>
      </c>
      <c r="D12" s="9">
        <f>D13+D17+D19</f>
        <v>2550</v>
      </c>
      <c r="E12" s="9">
        <f>E13+E17+E19</f>
        <v>887637.29</v>
      </c>
      <c r="F12" s="9">
        <f>F13+F17+F19</f>
        <v>847600.66</v>
      </c>
      <c r="G12" s="9">
        <f>G13+G17+G19</f>
        <v>217410.15</v>
      </c>
      <c r="H12" s="9">
        <f>H13+H17+H19</f>
        <v>630190.51</v>
      </c>
      <c r="I12" s="9">
        <f>F12/E12%</f>
        <v>95.489528160764849</v>
      </c>
    </row>
    <row r="13" spans="1:10" ht="18" customHeight="1">
      <c r="A13" s="6"/>
      <c r="B13" s="7">
        <v>1010</v>
      </c>
      <c r="C13" s="8" t="s">
        <v>7</v>
      </c>
      <c r="D13" s="9">
        <f>D14</f>
        <v>0</v>
      </c>
      <c r="E13" s="9">
        <f>E14</f>
        <v>620000</v>
      </c>
      <c r="F13" s="9">
        <f>F14</f>
        <v>630190.51</v>
      </c>
      <c r="G13" s="9">
        <f>G14</f>
        <v>0</v>
      </c>
      <c r="H13" s="9">
        <f>H14</f>
        <v>630190.51</v>
      </c>
      <c r="I13" s="9">
        <f t="shared" ref="I13:I87" si="0">F13/E13%</f>
        <v>101.64363064516129</v>
      </c>
    </row>
    <row r="14" spans="1:10" ht="31.5" customHeight="1">
      <c r="A14" s="6"/>
      <c r="B14" s="6"/>
      <c r="C14" s="10" t="s">
        <v>136</v>
      </c>
      <c r="D14" s="11">
        <f>D16</f>
        <v>0</v>
      </c>
      <c r="E14" s="11">
        <f>E16</f>
        <v>620000</v>
      </c>
      <c r="F14" s="11">
        <f>F16</f>
        <v>630190.51</v>
      </c>
      <c r="G14" s="11">
        <f>G16</f>
        <v>0</v>
      </c>
      <c r="H14" s="11">
        <f>H16</f>
        <v>630190.51</v>
      </c>
      <c r="I14" s="9">
        <f t="shared" si="0"/>
        <v>101.64363064516129</v>
      </c>
    </row>
    <row r="15" spans="1:10" ht="15" customHeight="1">
      <c r="A15" s="6"/>
      <c r="B15" s="6"/>
      <c r="C15" s="10" t="s">
        <v>64</v>
      </c>
      <c r="D15" s="11"/>
      <c r="E15" s="11"/>
      <c r="F15" s="11"/>
      <c r="G15" s="11"/>
      <c r="H15" s="11"/>
      <c r="I15" s="9"/>
    </row>
    <row r="16" spans="1:10" ht="90" customHeight="1">
      <c r="A16" s="6"/>
      <c r="B16" s="6"/>
      <c r="C16" s="10" t="s">
        <v>140</v>
      </c>
      <c r="D16" s="11">
        <v>0</v>
      </c>
      <c r="E16" s="11">
        <v>620000</v>
      </c>
      <c r="F16" s="11">
        <v>630190.51</v>
      </c>
      <c r="G16" s="11">
        <v>0</v>
      </c>
      <c r="H16" s="11">
        <v>630190.51</v>
      </c>
      <c r="I16" s="9">
        <f t="shared" si="0"/>
        <v>101.64363064516129</v>
      </c>
    </row>
    <row r="17" spans="1:9" s="12" customFormat="1" ht="15.95" customHeight="1">
      <c r="A17" s="6"/>
      <c r="B17" s="7">
        <v>1042</v>
      </c>
      <c r="C17" s="8" t="s">
        <v>61</v>
      </c>
      <c r="D17" s="9">
        <f>D18</f>
        <v>0</v>
      </c>
      <c r="E17" s="9">
        <f>E18</f>
        <v>50000</v>
      </c>
      <c r="F17" s="9">
        <f>F18</f>
        <v>0</v>
      </c>
      <c r="G17" s="9">
        <f>G18</f>
        <v>0</v>
      </c>
      <c r="H17" s="9">
        <f>H18</f>
        <v>0</v>
      </c>
      <c r="I17" s="9">
        <f t="shared" si="0"/>
        <v>0</v>
      </c>
    </row>
    <row r="18" spans="1:9" ht="78" customHeight="1">
      <c r="A18" s="6"/>
      <c r="B18" s="6"/>
      <c r="C18" s="10" t="s">
        <v>139</v>
      </c>
      <c r="D18" s="11">
        <v>0</v>
      </c>
      <c r="E18" s="11">
        <v>50000</v>
      </c>
      <c r="F18" s="11">
        <v>0</v>
      </c>
      <c r="G18" s="11">
        <v>0</v>
      </c>
      <c r="H18" s="11">
        <v>0</v>
      </c>
      <c r="I18" s="9">
        <f t="shared" si="0"/>
        <v>0</v>
      </c>
    </row>
    <row r="19" spans="1:9" ht="15">
      <c r="A19" s="13"/>
      <c r="B19" s="14">
        <v>1095</v>
      </c>
      <c r="C19" s="8" t="s">
        <v>8</v>
      </c>
      <c r="D19" s="9">
        <f>D20+D21</f>
        <v>2550</v>
      </c>
      <c r="E19" s="9">
        <f>E20+E21</f>
        <v>217637.29</v>
      </c>
      <c r="F19" s="9">
        <f>F20+F21</f>
        <v>217410.15</v>
      </c>
      <c r="G19" s="9">
        <f>G20+G21</f>
        <v>217410.15</v>
      </c>
      <c r="H19" s="9">
        <f>H20+H21</f>
        <v>0</v>
      </c>
      <c r="I19" s="9">
        <f t="shared" si="0"/>
        <v>99.895633694023644</v>
      </c>
    </row>
    <row r="20" spans="1:9" ht="15.75" customHeight="1">
      <c r="A20" s="13"/>
      <c r="B20" s="13"/>
      <c r="C20" s="10" t="s">
        <v>88</v>
      </c>
      <c r="D20" s="15">
        <v>2550</v>
      </c>
      <c r="E20" s="11">
        <v>2550</v>
      </c>
      <c r="F20" s="11">
        <v>2322.86</v>
      </c>
      <c r="G20" s="11">
        <v>2322.86</v>
      </c>
      <c r="H20" s="11">
        <v>0</v>
      </c>
      <c r="I20" s="9">
        <f t="shared" si="0"/>
        <v>91.092549019607844</v>
      </c>
    </row>
    <row r="21" spans="1:9" ht="44.25" customHeight="1">
      <c r="A21" s="13"/>
      <c r="B21" s="13"/>
      <c r="C21" s="10" t="s">
        <v>154</v>
      </c>
      <c r="D21" s="15">
        <v>0</v>
      </c>
      <c r="E21" s="11">
        <v>215087.29</v>
      </c>
      <c r="F21" s="11">
        <v>215087.29</v>
      </c>
      <c r="G21" s="11">
        <v>215087.29</v>
      </c>
      <c r="H21" s="11">
        <v>0</v>
      </c>
      <c r="I21" s="9">
        <f t="shared" si="0"/>
        <v>99.999999999999986</v>
      </c>
    </row>
    <row r="22" spans="1:9" ht="15">
      <c r="A22" s="14">
        <v>20</v>
      </c>
      <c r="B22" s="14"/>
      <c r="C22" s="8" t="s">
        <v>9</v>
      </c>
      <c r="D22" s="9">
        <f>D23</f>
        <v>90000</v>
      </c>
      <c r="E22" s="9">
        <f t="shared" ref="E22:H23" si="1">E23</f>
        <v>90000</v>
      </c>
      <c r="F22" s="9">
        <f t="shared" si="1"/>
        <v>46270.44</v>
      </c>
      <c r="G22" s="9">
        <f t="shared" si="1"/>
        <v>0</v>
      </c>
      <c r="H22" s="9">
        <f t="shared" si="1"/>
        <v>46270.44</v>
      </c>
      <c r="I22" s="9">
        <f t="shared" si="0"/>
        <v>51.4116</v>
      </c>
    </row>
    <row r="23" spans="1:9" ht="15" customHeight="1">
      <c r="A23" s="13"/>
      <c r="B23" s="14">
        <v>2001</v>
      </c>
      <c r="C23" s="8" t="s">
        <v>62</v>
      </c>
      <c r="D23" s="9">
        <f>D24</f>
        <v>90000</v>
      </c>
      <c r="E23" s="9">
        <f t="shared" si="1"/>
        <v>90000</v>
      </c>
      <c r="F23" s="9">
        <f t="shared" si="1"/>
        <v>46270.44</v>
      </c>
      <c r="G23" s="9">
        <f t="shared" si="1"/>
        <v>0</v>
      </c>
      <c r="H23" s="9">
        <f t="shared" si="1"/>
        <v>46270.44</v>
      </c>
      <c r="I23" s="9">
        <f t="shared" si="0"/>
        <v>51.4116</v>
      </c>
    </row>
    <row r="24" spans="1:9" ht="15.75" customHeight="1">
      <c r="A24" s="13"/>
      <c r="B24" s="13"/>
      <c r="C24" s="10" t="s">
        <v>10</v>
      </c>
      <c r="D24" s="15">
        <v>90000</v>
      </c>
      <c r="E24" s="11">
        <v>90000</v>
      </c>
      <c r="F24" s="11">
        <v>46270.44</v>
      </c>
      <c r="G24" s="11">
        <v>0</v>
      </c>
      <c r="H24" s="11">
        <v>46270.44</v>
      </c>
      <c r="I24" s="9">
        <f t="shared" si="0"/>
        <v>51.4116</v>
      </c>
    </row>
    <row r="25" spans="1:9" ht="17.25" customHeight="1">
      <c r="A25" s="13">
        <v>600</v>
      </c>
      <c r="B25" s="13"/>
      <c r="C25" s="8" t="s">
        <v>11</v>
      </c>
      <c r="D25" s="9">
        <f>D26+D28</f>
        <v>0</v>
      </c>
      <c r="E25" s="9">
        <f t="shared" ref="E25:H25" si="2">E26+E28</f>
        <v>418700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0"/>
        <v>0</v>
      </c>
    </row>
    <row r="26" spans="1:9" ht="17.25" customHeight="1">
      <c r="A26" s="13"/>
      <c r="B26" s="13">
        <v>60016</v>
      </c>
      <c r="C26" s="8" t="s">
        <v>125</v>
      </c>
      <c r="D26" s="9">
        <f>D27</f>
        <v>0</v>
      </c>
      <c r="E26" s="9">
        <f t="shared" ref="E26:H26" si="3">E27</f>
        <v>210732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0"/>
        <v>0</v>
      </c>
    </row>
    <row r="27" spans="1:9" ht="61.5" customHeight="1">
      <c r="A27" s="13"/>
      <c r="B27" s="13"/>
      <c r="C27" s="10" t="s">
        <v>155</v>
      </c>
      <c r="D27" s="9"/>
      <c r="E27" s="11">
        <v>210732</v>
      </c>
      <c r="F27" s="11">
        <v>0</v>
      </c>
      <c r="G27" s="11">
        <v>0</v>
      </c>
      <c r="H27" s="11">
        <v>0</v>
      </c>
      <c r="I27" s="9">
        <f t="shared" si="0"/>
        <v>0</v>
      </c>
    </row>
    <row r="28" spans="1:9" ht="17.25" customHeight="1">
      <c r="A28" s="13"/>
      <c r="B28" s="13">
        <v>60078</v>
      </c>
      <c r="C28" s="8" t="s">
        <v>12</v>
      </c>
      <c r="D28" s="9">
        <f t="shared" ref="D28:H28" si="4">D29</f>
        <v>0</v>
      </c>
      <c r="E28" s="9">
        <f t="shared" si="4"/>
        <v>207968</v>
      </c>
      <c r="F28" s="9">
        <f t="shared" si="4"/>
        <v>0</v>
      </c>
      <c r="G28" s="9">
        <f t="shared" si="4"/>
        <v>0</v>
      </c>
      <c r="H28" s="9">
        <f t="shared" si="4"/>
        <v>0</v>
      </c>
      <c r="I28" s="9">
        <f t="shared" si="0"/>
        <v>0</v>
      </c>
    </row>
    <row r="29" spans="1:9" ht="63.75" customHeight="1">
      <c r="A29" s="13"/>
      <c r="B29" s="13"/>
      <c r="C29" s="10" t="s">
        <v>156</v>
      </c>
      <c r="D29" s="15">
        <v>0</v>
      </c>
      <c r="E29" s="11">
        <v>207968</v>
      </c>
      <c r="F29" s="11">
        <v>0</v>
      </c>
      <c r="G29" s="11">
        <v>0</v>
      </c>
      <c r="H29" s="11">
        <v>0</v>
      </c>
      <c r="I29" s="9">
        <f t="shared" si="0"/>
        <v>0</v>
      </c>
    </row>
    <row r="30" spans="1:9" s="12" customFormat="1" ht="15.95" customHeight="1">
      <c r="A30" s="13">
        <v>630</v>
      </c>
      <c r="B30" s="13"/>
      <c r="C30" s="8" t="s">
        <v>83</v>
      </c>
      <c r="D30" s="18">
        <f>D31</f>
        <v>68400</v>
      </c>
      <c r="E30" s="18">
        <f>E31</f>
        <v>78855</v>
      </c>
      <c r="F30" s="18">
        <f>F31</f>
        <v>11866.63</v>
      </c>
      <c r="G30" s="18">
        <f>G31</f>
        <v>11866.63</v>
      </c>
      <c r="H30" s="18">
        <f>H31</f>
        <v>0</v>
      </c>
      <c r="I30" s="9">
        <f t="shared" si="0"/>
        <v>15.048671612453237</v>
      </c>
    </row>
    <row r="31" spans="1:9" s="12" customFormat="1" ht="15.95" customHeight="1">
      <c r="A31" s="13"/>
      <c r="B31" s="13">
        <v>63003</v>
      </c>
      <c r="C31" s="8" t="s">
        <v>84</v>
      </c>
      <c r="D31" s="18">
        <f>D32</f>
        <v>68400</v>
      </c>
      <c r="E31" s="18">
        <f t="shared" ref="E31:H31" si="5">E32</f>
        <v>78855</v>
      </c>
      <c r="F31" s="18">
        <f t="shared" si="5"/>
        <v>11866.63</v>
      </c>
      <c r="G31" s="18">
        <f t="shared" si="5"/>
        <v>11866.63</v>
      </c>
      <c r="H31" s="18">
        <f t="shared" si="5"/>
        <v>0</v>
      </c>
      <c r="I31" s="9">
        <f t="shared" si="0"/>
        <v>15.048671612453237</v>
      </c>
    </row>
    <row r="32" spans="1:9" ht="32.25" customHeight="1">
      <c r="A32" s="13"/>
      <c r="B32" s="13"/>
      <c r="C32" s="10" t="s">
        <v>136</v>
      </c>
      <c r="D32" s="15">
        <f>D34</f>
        <v>68400</v>
      </c>
      <c r="E32" s="15">
        <f>E34</f>
        <v>78855</v>
      </c>
      <c r="F32" s="15">
        <f t="shared" ref="F32:H32" si="6">F34</f>
        <v>11866.63</v>
      </c>
      <c r="G32" s="15">
        <f t="shared" si="6"/>
        <v>11866.63</v>
      </c>
      <c r="H32" s="15">
        <f t="shared" si="6"/>
        <v>0</v>
      </c>
      <c r="I32" s="9">
        <f t="shared" si="0"/>
        <v>15.048671612453237</v>
      </c>
    </row>
    <row r="33" spans="1:9" ht="15.95" customHeight="1">
      <c r="A33" s="13"/>
      <c r="B33" s="13"/>
      <c r="C33" s="10" t="s">
        <v>64</v>
      </c>
      <c r="D33" s="15"/>
      <c r="E33" s="11"/>
      <c r="F33" s="11"/>
      <c r="G33" s="11"/>
      <c r="H33" s="11"/>
      <c r="I33" s="9"/>
    </row>
    <row r="34" spans="1:9" ht="28.5" customHeight="1">
      <c r="A34" s="13"/>
      <c r="B34" s="13"/>
      <c r="C34" s="10" t="s">
        <v>157</v>
      </c>
      <c r="D34" s="15">
        <f>D36+D37+D38+D39</f>
        <v>68400</v>
      </c>
      <c r="E34" s="15">
        <f>E36+E37+E38+E39</f>
        <v>78855</v>
      </c>
      <c r="F34" s="15">
        <f t="shared" ref="F34:H34" si="7">F36+F37+F38+F39</f>
        <v>11866.63</v>
      </c>
      <c r="G34" s="15">
        <f t="shared" si="7"/>
        <v>11866.63</v>
      </c>
      <c r="H34" s="15">
        <f t="shared" si="7"/>
        <v>0</v>
      </c>
      <c r="I34" s="9">
        <f t="shared" si="0"/>
        <v>15.048671612453237</v>
      </c>
    </row>
    <row r="35" spans="1:9" ht="15.95" customHeight="1">
      <c r="A35" s="13"/>
      <c r="B35" s="13"/>
      <c r="C35" s="10" t="s">
        <v>158</v>
      </c>
      <c r="D35" s="15"/>
      <c r="E35" s="11"/>
      <c r="F35" s="11"/>
      <c r="G35" s="11"/>
      <c r="H35" s="11"/>
      <c r="I35" s="9"/>
    </row>
    <row r="36" spans="1:9" ht="32.25" customHeight="1">
      <c r="A36" s="13"/>
      <c r="B36" s="13"/>
      <c r="C36" s="10" t="s">
        <v>160</v>
      </c>
      <c r="D36" s="15">
        <v>61200</v>
      </c>
      <c r="E36" s="11">
        <v>61200</v>
      </c>
      <c r="F36" s="11">
        <v>11865.8</v>
      </c>
      <c r="G36" s="11">
        <v>11865.8</v>
      </c>
      <c r="H36" s="11">
        <v>0</v>
      </c>
      <c r="I36" s="9">
        <f t="shared" si="0"/>
        <v>19.388562091503267</v>
      </c>
    </row>
    <row r="37" spans="1:9" ht="35.25" customHeight="1">
      <c r="A37" s="13"/>
      <c r="B37" s="13"/>
      <c r="C37" s="10" t="s">
        <v>159</v>
      </c>
      <c r="D37" s="15">
        <v>7200</v>
      </c>
      <c r="E37" s="11">
        <v>7200</v>
      </c>
      <c r="F37" s="11">
        <v>0</v>
      </c>
      <c r="G37" s="11">
        <v>0</v>
      </c>
      <c r="H37" s="11">
        <v>0</v>
      </c>
      <c r="I37" s="9">
        <f t="shared" si="0"/>
        <v>0</v>
      </c>
    </row>
    <row r="38" spans="1:9" ht="33" customHeight="1">
      <c r="A38" s="13"/>
      <c r="B38" s="13"/>
      <c r="C38" s="10" t="s">
        <v>161</v>
      </c>
      <c r="D38" s="15"/>
      <c r="E38" s="11">
        <v>10455</v>
      </c>
      <c r="F38" s="11">
        <v>0</v>
      </c>
      <c r="G38" s="11">
        <v>0</v>
      </c>
      <c r="H38" s="11">
        <v>0</v>
      </c>
      <c r="I38" s="9">
        <f t="shared" si="0"/>
        <v>0</v>
      </c>
    </row>
    <row r="39" spans="1:9" ht="15.95" customHeight="1">
      <c r="A39" s="13"/>
      <c r="B39" s="13"/>
      <c r="C39" s="10" t="s">
        <v>17</v>
      </c>
      <c r="D39" s="15">
        <v>0</v>
      </c>
      <c r="E39" s="11">
        <v>0</v>
      </c>
      <c r="F39" s="11">
        <v>0.83</v>
      </c>
      <c r="G39" s="11">
        <v>0.83</v>
      </c>
      <c r="H39" s="11">
        <v>0</v>
      </c>
      <c r="I39" s="9">
        <v>0</v>
      </c>
    </row>
    <row r="40" spans="1:9" ht="14.25" customHeight="1">
      <c r="A40" s="6">
        <v>700</v>
      </c>
      <c r="B40" s="6"/>
      <c r="C40" s="8" t="s">
        <v>13</v>
      </c>
      <c r="D40" s="9">
        <f>D41</f>
        <v>586000</v>
      </c>
      <c r="E40" s="9">
        <f>E41</f>
        <v>970589.53</v>
      </c>
      <c r="F40" s="9">
        <f>F41</f>
        <v>500305.12</v>
      </c>
      <c r="G40" s="9">
        <f>G41</f>
        <v>156527.25</v>
      </c>
      <c r="H40" s="9">
        <f>H41</f>
        <v>343777.87</v>
      </c>
      <c r="I40" s="9">
        <f t="shared" si="0"/>
        <v>51.546519361279323</v>
      </c>
    </row>
    <row r="41" spans="1:9" ht="18" customHeight="1">
      <c r="A41" s="6"/>
      <c r="B41" s="6">
        <v>70005</v>
      </c>
      <c r="C41" s="8" t="s">
        <v>14</v>
      </c>
      <c r="D41" s="9">
        <f>D42+D43+D44+D45+D46+D49+D50</f>
        <v>586000</v>
      </c>
      <c r="E41" s="9">
        <f t="shared" ref="E41:H41" si="8">E42+E43+E44+E45+E46+E49+E50</f>
        <v>970589.53</v>
      </c>
      <c r="F41" s="9">
        <f t="shared" si="8"/>
        <v>500305.12</v>
      </c>
      <c r="G41" s="9">
        <f t="shared" si="8"/>
        <v>156527.25</v>
      </c>
      <c r="H41" s="9">
        <f t="shared" si="8"/>
        <v>343777.87</v>
      </c>
      <c r="I41" s="9">
        <f t="shared" si="0"/>
        <v>51.546519361279323</v>
      </c>
    </row>
    <row r="42" spans="1:9" ht="16.5" customHeight="1">
      <c r="A42" s="13"/>
      <c r="B42" s="13"/>
      <c r="C42" s="10" t="s">
        <v>15</v>
      </c>
      <c r="D42" s="15">
        <v>25000</v>
      </c>
      <c r="E42" s="11">
        <v>25000</v>
      </c>
      <c r="F42" s="11">
        <v>20508.52</v>
      </c>
      <c r="G42" s="11">
        <v>20508.52</v>
      </c>
      <c r="H42" s="11">
        <v>0</v>
      </c>
      <c r="I42" s="9">
        <f t="shared" si="0"/>
        <v>82.034080000000003</v>
      </c>
    </row>
    <row r="43" spans="1:9" ht="15">
      <c r="A43" s="13"/>
      <c r="B43" s="13"/>
      <c r="C43" s="10" t="s">
        <v>65</v>
      </c>
      <c r="D43" s="15">
        <v>200000</v>
      </c>
      <c r="E43" s="11">
        <v>200000</v>
      </c>
      <c r="F43" s="11">
        <v>79140.289999999994</v>
      </c>
      <c r="G43" s="11">
        <v>79140.289999999994</v>
      </c>
      <c r="H43" s="11">
        <v>0</v>
      </c>
      <c r="I43" s="9">
        <f t="shared" si="0"/>
        <v>39.570144999999997</v>
      </c>
    </row>
    <row r="44" spans="1:9" ht="16.5" customHeight="1">
      <c r="A44" s="13"/>
      <c r="B44" s="13"/>
      <c r="C44" s="10" t="s">
        <v>16</v>
      </c>
      <c r="D44" s="15">
        <v>100000</v>
      </c>
      <c r="E44" s="11">
        <v>100000</v>
      </c>
      <c r="F44" s="11">
        <v>56065.26</v>
      </c>
      <c r="G44" s="11">
        <v>56065.26</v>
      </c>
      <c r="H44" s="11">
        <v>0</v>
      </c>
      <c r="I44" s="9">
        <f t="shared" si="0"/>
        <v>56.065260000000002</v>
      </c>
    </row>
    <row r="45" spans="1:9" ht="15">
      <c r="A45" s="13"/>
      <c r="B45" s="13"/>
      <c r="C45" s="10" t="s">
        <v>141</v>
      </c>
      <c r="D45" s="15">
        <v>0</v>
      </c>
      <c r="E45" s="11">
        <v>1000</v>
      </c>
      <c r="F45" s="11">
        <v>813.18</v>
      </c>
      <c r="G45" s="11">
        <v>813.18</v>
      </c>
      <c r="H45" s="11">
        <v>0</v>
      </c>
      <c r="I45" s="9">
        <f t="shared" si="0"/>
        <v>81.317999999999998</v>
      </c>
    </row>
    <row r="46" spans="1:9" ht="30">
      <c r="A46" s="13"/>
      <c r="B46" s="13"/>
      <c r="C46" s="10" t="s">
        <v>136</v>
      </c>
      <c r="D46" s="15">
        <f>D48</f>
        <v>0</v>
      </c>
      <c r="E46" s="15">
        <f>E48</f>
        <v>300000</v>
      </c>
      <c r="F46" s="15">
        <f>F48</f>
        <v>0</v>
      </c>
      <c r="G46" s="15">
        <f>G48</f>
        <v>0</v>
      </c>
      <c r="H46" s="15">
        <f>H48</f>
        <v>0</v>
      </c>
      <c r="I46" s="9">
        <f t="shared" si="0"/>
        <v>0</v>
      </c>
    </row>
    <row r="47" spans="1:9" ht="15">
      <c r="A47" s="13"/>
      <c r="B47" s="13"/>
      <c r="C47" s="10" t="s">
        <v>64</v>
      </c>
      <c r="D47" s="15"/>
      <c r="E47" s="11"/>
      <c r="F47" s="11"/>
      <c r="G47" s="11"/>
      <c r="H47" s="11"/>
      <c r="I47" s="9"/>
    </row>
    <row r="48" spans="1:9" ht="91.5" customHeight="1">
      <c r="A48" s="13"/>
      <c r="B48" s="13"/>
      <c r="C48" s="10" t="s">
        <v>162</v>
      </c>
      <c r="D48" s="15">
        <v>0</v>
      </c>
      <c r="E48" s="11">
        <v>300000</v>
      </c>
      <c r="F48" s="11">
        <v>0</v>
      </c>
      <c r="G48" s="11">
        <v>0</v>
      </c>
      <c r="H48" s="11">
        <v>0</v>
      </c>
      <c r="I48" s="9">
        <f t="shared" si="0"/>
        <v>0</v>
      </c>
    </row>
    <row r="49" spans="1:9" ht="28.5" customHeight="1">
      <c r="A49" s="13"/>
      <c r="B49" s="13"/>
      <c r="C49" s="10" t="s">
        <v>137</v>
      </c>
      <c r="D49" s="15">
        <v>261000</v>
      </c>
      <c r="E49" s="11">
        <v>339360</v>
      </c>
      <c r="F49" s="11">
        <v>339360</v>
      </c>
      <c r="G49" s="11">
        <v>0</v>
      </c>
      <c r="H49" s="11">
        <v>339360</v>
      </c>
      <c r="I49" s="9">
        <f t="shared" si="0"/>
        <v>100</v>
      </c>
    </row>
    <row r="50" spans="1:9" ht="17.25" customHeight="1">
      <c r="A50" s="13"/>
      <c r="B50" s="13"/>
      <c r="C50" s="10" t="s">
        <v>138</v>
      </c>
      <c r="D50" s="15">
        <v>0</v>
      </c>
      <c r="E50" s="11">
        <v>5229.53</v>
      </c>
      <c r="F50" s="11">
        <v>4417.87</v>
      </c>
      <c r="G50" s="11">
        <v>0</v>
      </c>
      <c r="H50" s="11">
        <v>4417.87</v>
      </c>
      <c r="I50" s="9">
        <f t="shared" si="0"/>
        <v>84.479293550280815</v>
      </c>
    </row>
    <row r="51" spans="1:9" ht="15.75" customHeight="1">
      <c r="A51" s="13">
        <v>710</v>
      </c>
      <c r="B51" s="13"/>
      <c r="C51" s="8" t="s">
        <v>18</v>
      </c>
      <c r="D51" s="9">
        <f>D52+D54</f>
        <v>3000</v>
      </c>
      <c r="E51" s="9">
        <f>E52+E54</f>
        <v>3000</v>
      </c>
      <c r="F51" s="9">
        <f>F52+F54</f>
        <v>1366.39</v>
      </c>
      <c r="G51" s="9">
        <f>G52+G54</f>
        <v>1366.39</v>
      </c>
      <c r="H51" s="9">
        <f>H52+H54</f>
        <v>0</v>
      </c>
      <c r="I51" s="9">
        <f t="shared" si="0"/>
        <v>45.546333333333337</v>
      </c>
    </row>
    <row r="52" spans="1:9" s="12" customFormat="1" ht="15.75" customHeight="1">
      <c r="A52" s="13"/>
      <c r="B52" s="13">
        <v>71014</v>
      </c>
      <c r="C52" s="8" t="s">
        <v>73</v>
      </c>
      <c r="D52" s="18">
        <f>D53</f>
        <v>0</v>
      </c>
      <c r="E52" s="18">
        <f>E53</f>
        <v>0</v>
      </c>
      <c r="F52" s="18">
        <f>F53</f>
        <v>16.39</v>
      </c>
      <c r="G52" s="18">
        <f>G53</f>
        <v>16.39</v>
      </c>
      <c r="H52" s="18">
        <f>H53</f>
        <v>0</v>
      </c>
      <c r="I52" s="9">
        <v>0</v>
      </c>
    </row>
    <row r="53" spans="1:9" ht="17.25" customHeight="1">
      <c r="A53" s="13"/>
      <c r="B53" s="13"/>
      <c r="C53" s="10" t="s">
        <v>150</v>
      </c>
      <c r="D53" s="15">
        <v>0</v>
      </c>
      <c r="E53" s="11">
        <v>0</v>
      </c>
      <c r="F53" s="11">
        <v>16.39</v>
      </c>
      <c r="G53" s="11">
        <v>16.39</v>
      </c>
      <c r="H53" s="11">
        <v>0</v>
      </c>
      <c r="I53" s="9">
        <v>0</v>
      </c>
    </row>
    <row r="54" spans="1:9" ht="15">
      <c r="A54" s="13"/>
      <c r="B54" s="13">
        <v>71035</v>
      </c>
      <c r="C54" s="8" t="s">
        <v>19</v>
      </c>
      <c r="D54" s="18">
        <f>D55</f>
        <v>3000</v>
      </c>
      <c r="E54" s="18">
        <f>E55</f>
        <v>3000</v>
      </c>
      <c r="F54" s="18">
        <f>F55</f>
        <v>1350</v>
      </c>
      <c r="G54" s="18">
        <f>G55</f>
        <v>1350</v>
      </c>
      <c r="H54" s="18">
        <f>H55</f>
        <v>0</v>
      </c>
      <c r="I54" s="9">
        <f t="shared" si="0"/>
        <v>45</v>
      </c>
    </row>
    <row r="55" spans="1:9" ht="15" customHeight="1">
      <c r="A55" s="13"/>
      <c r="B55" s="13"/>
      <c r="C55" s="10" t="s">
        <v>66</v>
      </c>
      <c r="D55" s="15">
        <v>3000</v>
      </c>
      <c r="E55" s="11">
        <v>3000</v>
      </c>
      <c r="F55" s="11">
        <v>1350</v>
      </c>
      <c r="G55" s="11">
        <v>1350</v>
      </c>
      <c r="H55" s="11">
        <v>0</v>
      </c>
      <c r="I55" s="9">
        <f t="shared" si="0"/>
        <v>45</v>
      </c>
    </row>
    <row r="56" spans="1:9" ht="15">
      <c r="A56" s="13">
        <v>720</v>
      </c>
      <c r="B56" s="13"/>
      <c r="C56" s="8" t="s">
        <v>20</v>
      </c>
      <c r="D56" s="18">
        <f t="shared" ref="D56:H57" si="9">D57</f>
        <v>149569</v>
      </c>
      <c r="E56" s="18">
        <f t="shared" si="9"/>
        <v>149569</v>
      </c>
      <c r="F56" s="18">
        <f t="shared" si="9"/>
        <v>21432.63</v>
      </c>
      <c r="G56" s="18">
        <f t="shared" si="9"/>
        <v>0.25</v>
      </c>
      <c r="H56" s="18">
        <f t="shared" si="9"/>
        <v>21432.38</v>
      </c>
      <c r="I56" s="9">
        <f t="shared" si="0"/>
        <v>14.329593699229118</v>
      </c>
    </row>
    <row r="57" spans="1:9" ht="15">
      <c r="A57" s="13"/>
      <c r="B57" s="13">
        <v>72095</v>
      </c>
      <c r="C57" s="8" t="s">
        <v>8</v>
      </c>
      <c r="D57" s="18">
        <f t="shared" si="9"/>
        <v>149569</v>
      </c>
      <c r="E57" s="18">
        <f t="shared" si="9"/>
        <v>149569</v>
      </c>
      <c r="F57" s="18">
        <f t="shared" si="9"/>
        <v>21432.63</v>
      </c>
      <c r="G57" s="18">
        <f t="shared" si="9"/>
        <v>0.25</v>
      </c>
      <c r="H57" s="18">
        <f t="shared" si="9"/>
        <v>21432.38</v>
      </c>
      <c r="I57" s="9">
        <f t="shared" si="0"/>
        <v>14.329593699229118</v>
      </c>
    </row>
    <row r="58" spans="1:9" s="17" customFormat="1" ht="30">
      <c r="A58" s="16"/>
      <c r="B58" s="16"/>
      <c r="C58" s="10" t="s">
        <v>136</v>
      </c>
      <c r="D58" s="15">
        <f>D60+D61</f>
        <v>149569</v>
      </c>
      <c r="E58" s="15">
        <f>E60+E61</f>
        <v>149569</v>
      </c>
      <c r="F58" s="15">
        <f>F60+F61</f>
        <v>21432.63</v>
      </c>
      <c r="G58" s="15">
        <f>G60+G61</f>
        <v>0.25</v>
      </c>
      <c r="H58" s="15">
        <f>H60+H61</f>
        <v>21432.38</v>
      </c>
      <c r="I58" s="9">
        <f t="shared" si="0"/>
        <v>14.329593699229118</v>
      </c>
    </row>
    <row r="59" spans="1:9" ht="15">
      <c r="A59" s="13"/>
      <c r="B59" s="13"/>
      <c r="C59" s="10" t="s">
        <v>64</v>
      </c>
      <c r="D59" s="18"/>
      <c r="E59" s="18"/>
      <c r="F59" s="18"/>
      <c r="G59" s="18"/>
      <c r="H59" s="18"/>
      <c r="I59" s="9"/>
    </row>
    <row r="60" spans="1:9" s="17" customFormat="1" ht="30">
      <c r="A60" s="16"/>
      <c r="B60" s="16"/>
      <c r="C60" s="10" t="s">
        <v>76</v>
      </c>
      <c r="D60" s="15">
        <v>0</v>
      </c>
      <c r="E60" s="15">
        <v>0</v>
      </c>
      <c r="F60" s="15">
        <v>0.25</v>
      </c>
      <c r="G60" s="15">
        <v>0.25</v>
      </c>
      <c r="H60" s="15">
        <v>0</v>
      </c>
      <c r="I60" s="11">
        <v>0</v>
      </c>
    </row>
    <row r="61" spans="1:9" ht="74.25" customHeight="1">
      <c r="A61" s="13"/>
      <c r="B61" s="13"/>
      <c r="C61" s="10" t="s">
        <v>174</v>
      </c>
      <c r="D61" s="19">
        <v>149569</v>
      </c>
      <c r="E61" s="11">
        <v>149569</v>
      </c>
      <c r="F61" s="11">
        <v>21432.38</v>
      </c>
      <c r="G61" s="11">
        <v>0</v>
      </c>
      <c r="H61" s="11">
        <v>21432.38</v>
      </c>
      <c r="I61" s="9">
        <f t="shared" si="0"/>
        <v>14.32942655229359</v>
      </c>
    </row>
    <row r="62" spans="1:9" ht="15" customHeight="1">
      <c r="A62" s="6">
        <v>750</v>
      </c>
      <c r="B62" s="6"/>
      <c r="C62" s="8" t="s">
        <v>21</v>
      </c>
      <c r="D62" s="9">
        <f>D63+D66+D69+D71</f>
        <v>91777</v>
      </c>
      <c r="E62" s="9">
        <f>E63+E66+E69+E71</f>
        <v>113777</v>
      </c>
      <c r="F62" s="9">
        <f>F63+F66+F69+F71</f>
        <v>75981.75</v>
      </c>
      <c r="G62" s="9">
        <f>G63+G66+G69+G71</f>
        <v>75981.75</v>
      </c>
      <c r="H62" s="9">
        <f>H63+H66+H69+H71</f>
        <v>0</v>
      </c>
      <c r="I62" s="9">
        <f t="shared" si="0"/>
        <v>66.781291473672184</v>
      </c>
    </row>
    <row r="63" spans="1:9" ht="15">
      <c r="A63" s="6"/>
      <c r="B63" s="6">
        <v>75011</v>
      </c>
      <c r="C63" s="8" t="s">
        <v>22</v>
      </c>
      <c r="D63" s="9">
        <f>D64+D65</f>
        <v>91677</v>
      </c>
      <c r="E63" s="9">
        <f t="shared" ref="E63:H63" si="10">E64+E65</f>
        <v>91677</v>
      </c>
      <c r="F63" s="9">
        <f t="shared" si="10"/>
        <v>51675.55</v>
      </c>
      <c r="G63" s="9">
        <f t="shared" si="10"/>
        <v>51675.55</v>
      </c>
      <c r="H63" s="9">
        <f t="shared" si="10"/>
        <v>0</v>
      </c>
      <c r="I63" s="9">
        <f t="shared" si="0"/>
        <v>56.366973177569079</v>
      </c>
    </row>
    <row r="64" spans="1:9" ht="31.5" customHeight="1">
      <c r="A64" s="6"/>
      <c r="B64" s="6"/>
      <c r="C64" s="10" t="s">
        <v>163</v>
      </c>
      <c r="D64" s="15">
        <v>91677</v>
      </c>
      <c r="E64" s="11">
        <v>91677</v>
      </c>
      <c r="F64" s="11">
        <v>51674</v>
      </c>
      <c r="G64" s="11">
        <v>51674</v>
      </c>
      <c r="H64" s="11">
        <v>0</v>
      </c>
      <c r="I64" s="9">
        <f t="shared" si="0"/>
        <v>56.365282459068254</v>
      </c>
    </row>
    <row r="65" spans="1:9" ht="30.75" customHeight="1">
      <c r="A65" s="6"/>
      <c r="B65" s="6"/>
      <c r="C65" s="10" t="s">
        <v>78</v>
      </c>
      <c r="D65" s="15">
        <v>0</v>
      </c>
      <c r="E65" s="11">
        <v>0</v>
      </c>
      <c r="F65" s="11">
        <v>1.55</v>
      </c>
      <c r="G65" s="11">
        <v>1.55</v>
      </c>
      <c r="H65" s="11">
        <v>0</v>
      </c>
      <c r="I65" s="9">
        <v>0</v>
      </c>
    </row>
    <row r="66" spans="1:9" ht="15.75" customHeight="1">
      <c r="A66" s="6"/>
      <c r="B66" s="6">
        <v>75023</v>
      </c>
      <c r="C66" s="8" t="s">
        <v>23</v>
      </c>
      <c r="D66" s="9">
        <f>D67+D68</f>
        <v>0</v>
      </c>
      <c r="E66" s="9">
        <f t="shared" ref="E66:H66" si="11">E67+E68</f>
        <v>22000</v>
      </c>
      <c r="F66" s="9">
        <f t="shared" si="11"/>
        <v>22346.199999999997</v>
      </c>
      <c r="G66" s="9">
        <f t="shared" si="11"/>
        <v>22346.199999999997</v>
      </c>
      <c r="H66" s="9">
        <f t="shared" si="11"/>
        <v>0</v>
      </c>
      <c r="I66" s="9">
        <f>F66/E66%</f>
        <v>101.57363636363635</v>
      </c>
    </row>
    <row r="67" spans="1:9" ht="15">
      <c r="A67" s="6"/>
      <c r="B67" s="6"/>
      <c r="C67" s="10" t="s">
        <v>142</v>
      </c>
      <c r="D67" s="15">
        <v>0</v>
      </c>
      <c r="E67" s="11">
        <v>12000</v>
      </c>
      <c r="F67" s="11">
        <v>13849.88</v>
      </c>
      <c r="G67" s="11">
        <v>13849.88</v>
      </c>
      <c r="H67" s="11">
        <v>0</v>
      </c>
      <c r="I67" s="9">
        <f t="shared" si="0"/>
        <v>115.41566666666667</v>
      </c>
    </row>
    <row r="68" spans="1:9" ht="30.75" customHeight="1">
      <c r="A68" s="6"/>
      <c r="B68" s="6"/>
      <c r="C68" s="33" t="s">
        <v>143</v>
      </c>
      <c r="D68" s="15">
        <v>0</v>
      </c>
      <c r="E68" s="11">
        <v>10000</v>
      </c>
      <c r="F68" s="11">
        <v>8496.32</v>
      </c>
      <c r="G68" s="11">
        <v>8496.32</v>
      </c>
      <c r="H68" s="11">
        <v>0</v>
      </c>
      <c r="I68" s="9">
        <v>0</v>
      </c>
    </row>
    <row r="69" spans="1:9" s="24" customFormat="1" ht="15.75" customHeight="1">
      <c r="A69" s="22"/>
      <c r="B69" s="22">
        <v>75045</v>
      </c>
      <c r="C69" s="23" t="s">
        <v>63</v>
      </c>
      <c r="D69" s="18">
        <f>D70</f>
        <v>100</v>
      </c>
      <c r="E69" s="18">
        <f>E70</f>
        <v>100</v>
      </c>
      <c r="F69" s="18">
        <f>F70</f>
        <v>0</v>
      </c>
      <c r="G69" s="18">
        <f>G70</f>
        <v>0</v>
      </c>
      <c r="H69" s="18">
        <f>H70</f>
        <v>0</v>
      </c>
      <c r="I69" s="9">
        <f t="shared" si="0"/>
        <v>0</v>
      </c>
    </row>
    <row r="70" spans="1:9" ht="28.5" customHeight="1">
      <c r="A70" s="6"/>
      <c r="B70" s="6"/>
      <c r="C70" s="10" t="s">
        <v>69</v>
      </c>
      <c r="D70" s="15">
        <v>100</v>
      </c>
      <c r="E70" s="11">
        <v>100</v>
      </c>
      <c r="F70" s="11">
        <v>0</v>
      </c>
      <c r="G70" s="11">
        <v>0</v>
      </c>
      <c r="H70" s="11">
        <v>0</v>
      </c>
      <c r="I70" s="9">
        <f t="shared" si="0"/>
        <v>0</v>
      </c>
    </row>
    <row r="71" spans="1:9" ht="15">
      <c r="A71" s="6"/>
      <c r="B71" s="6">
        <v>75075</v>
      </c>
      <c r="C71" s="8" t="s">
        <v>133</v>
      </c>
      <c r="D71" s="18">
        <f>D72</f>
        <v>0</v>
      </c>
      <c r="E71" s="18">
        <f>E72</f>
        <v>0</v>
      </c>
      <c r="F71" s="18">
        <f>F72</f>
        <v>1960</v>
      </c>
      <c r="G71" s="18">
        <f>G72</f>
        <v>1960</v>
      </c>
      <c r="H71" s="18">
        <f>H72</f>
        <v>0</v>
      </c>
      <c r="I71" s="9">
        <v>0</v>
      </c>
    </row>
    <row r="72" spans="1:9" ht="47.25" customHeight="1">
      <c r="A72" s="6"/>
      <c r="B72" s="6"/>
      <c r="C72" s="10" t="s">
        <v>151</v>
      </c>
      <c r="D72" s="15">
        <v>0</v>
      </c>
      <c r="E72" s="11">
        <v>0</v>
      </c>
      <c r="F72" s="11">
        <v>1960</v>
      </c>
      <c r="G72" s="11">
        <v>1960</v>
      </c>
      <c r="H72" s="11">
        <v>0</v>
      </c>
      <c r="I72" s="9">
        <v>0</v>
      </c>
    </row>
    <row r="73" spans="1:9" ht="31.5" customHeight="1">
      <c r="A73" s="13">
        <v>751</v>
      </c>
      <c r="B73" s="13"/>
      <c r="C73" s="8" t="s">
        <v>24</v>
      </c>
      <c r="D73" s="9">
        <f>D74+D76</f>
        <v>1598</v>
      </c>
      <c r="E73" s="9">
        <f>E74+E76</f>
        <v>18809</v>
      </c>
      <c r="F73" s="9">
        <f>F74+F76</f>
        <v>18009</v>
      </c>
      <c r="G73" s="9">
        <f>G74+G76</f>
        <v>18009</v>
      </c>
      <c r="H73" s="9">
        <f>H74+H76</f>
        <v>0</v>
      </c>
      <c r="I73" s="9">
        <f t="shared" si="0"/>
        <v>95.746716997182205</v>
      </c>
    </row>
    <row r="74" spans="1:9" ht="30">
      <c r="A74" s="6"/>
      <c r="B74" s="6">
        <v>75101</v>
      </c>
      <c r="C74" s="8" t="s">
        <v>25</v>
      </c>
      <c r="D74" s="9">
        <f>D75</f>
        <v>1598</v>
      </c>
      <c r="E74" s="9">
        <f>E75</f>
        <v>1598</v>
      </c>
      <c r="F74" s="9">
        <f>F75</f>
        <v>798</v>
      </c>
      <c r="G74" s="9">
        <f>G75</f>
        <v>798</v>
      </c>
      <c r="H74" s="9">
        <f>H75</f>
        <v>0</v>
      </c>
      <c r="I74" s="9">
        <f t="shared" si="0"/>
        <v>49.937421777221523</v>
      </c>
    </row>
    <row r="75" spans="1:9" ht="28.5" customHeight="1">
      <c r="A75" s="13"/>
      <c r="B75" s="13"/>
      <c r="C75" s="10" t="s">
        <v>164</v>
      </c>
      <c r="D75" s="15">
        <v>1598</v>
      </c>
      <c r="E75" s="11">
        <v>1598</v>
      </c>
      <c r="F75" s="11">
        <v>798</v>
      </c>
      <c r="G75" s="11">
        <v>798</v>
      </c>
      <c r="H75" s="11">
        <v>0</v>
      </c>
      <c r="I75" s="9">
        <f t="shared" si="0"/>
        <v>49.937421777221523</v>
      </c>
    </row>
    <row r="76" spans="1:9" ht="19.5" customHeight="1">
      <c r="A76" s="13"/>
      <c r="B76" s="13">
        <v>75113</v>
      </c>
      <c r="C76" s="8" t="s">
        <v>126</v>
      </c>
      <c r="D76" s="18">
        <f>D77</f>
        <v>0</v>
      </c>
      <c r="E76" s="18">
        <f>E77</f>
        <v>17211</v>
      </c>
      <c r="F76" s="18">
        <f>F77</f>
        <v>17211</v>
      </c>
      <c r="G76" s="18">
        <f>G77</f>
        <v>17211</v>
      </c>
      <c r="H76" s="18">
        <f>H77</f>
        <v>0</v>
      </c>
      <c r="I76" s="9">
        <f t="shared" si="0"/>
        <v>99.999999999999986</v>
      </c>
    </row>
    <row r="77" spans="1:9" ht="47.25" customHeight="1">
      <c r="A77" s="13"/>
      <c r="B77" s="13"/>
      <c r="C77" s="10" t="s">
        <v>165</v>
      </c>
      <c r="D77" s="19">
        <v>0</v>
      </c>
      <c r="E77" s="11">
        <v>17211</v>
      </c>
      <c r="F77" s="11">
        <v>17211</v>
      </c>
      <c r="G77" s="11">
        <v>17211</v>
      </c>
      <c r="H77" s="21">
        <v>0</v>
      </c>
      <c r="I77" s="9">
        <f t="shared" si="0"/>
        <v>99.999999999999986</v>
      </c>
    </row>
    <row r="78" spans="1:9" s="35" customFormat="1" ht="30" customHeight="1">
      <c r="A78" s="13">
        <v>754</v>
      </c>
      <c r="B78" s="13"/>
      <c r="C78" s="8" t="s">
        <v>127</v>
      </c>
      <c r="D78" s="34">
        <f>D79</f>
        <v>0</v>
      </c>
      <c r="E78" s="34">
        <f t="shared" ref="E78:H79" si="12">E79</f>
        <v>48260</v>
      </c>
      <c r="F78" s="34">
        <f t="shared" si="12"/>
        <v>0</v>
      </c>
      <c r="G78" s="34">
        <f t="shared" si="12"/>
        <v>0</v>
      </c>
      <c r="H78" s="34">
        <f t="shared" si="12"/>
        <v>0</v>
      </c>
      <c r="I78" s="9">
        <f t="shared" si="0"/>
        <v>0</v>
      </c>
    </row>
    <row r="79" spans="1:9" s="35" customFormat="1" ht="19.5" customHeight="1">
      <c r="A79" s="13"/>
      <c r="B79" s="13">
        <v>75412</v>
      </c>
      <c r="C79" s="8" t="s">
        <v>128</v>
      </c>
      <c r="D79" s="34">
        <f>D80+D83+D84+D85</f>
        <v>0</v>
      </c>
      <c r="E79" s="34">
        <f>E80</f>
        <v>48260</v>
      </c>
      <c r="F79" s="34">
        <f t="shared" si="12"/>
        <v>0</v>
      </c>
      <c r="G79" s="34">
        <f t="shared" si="12"/>
        <v>0</v>
      </c>
      <c r="H79" s="34">
        <f t="shared" si="12"/>
        <v>0</v>
      </c>
      <c r="I79" s="9">
        <f t="shared" si="0"/>
        <v>0</v>
      </c>
    </row>
    <row r="80" spans="1:9" ht="58.5" customHeight="1">
      <c r="A80" s="13"/>
      <c r="B80" s="13"/>
      <c r="C80" s="10" t="s">
        <v>179</v>
      </c>
      <c r="D80" s="19">
        <v>0</v>
      </c>
      <c r="E80" s="11">
        <f>E82+E83+E84+E85</f>
        <v>48260</v>
      </c>
      <c r="F80" s="11">
        <f t="shared" ref="F80:H80" si="13">F82+F83+F84+F85</f>
        <v>0</v>
      </c>
      <c r="G80" s="11">
        <f t="shared" si="13"/>
        <v>0</v>
      </c>
      <c r="H80" s="11">
        <f t="shared" si="13"/>
        <v>0</v>
      </c>
      <c r="I80" s="9">
        <f t="shared" si="0"/>
        <v>0</v>
      </c>
    </row>
    <row r="81" spans="1:9" ht="18" customHeight="1">
      <c r="A81" s="13"/>
      <c r="B81" s="13"/>
      <c r="C81" s="10" t="s">
        <v>170</v>
      </c>
      <c r="D81" s="19"/>
      <c r="E81" s="11"/>
      <c r="F81" s="11"/>
      <c r="G81" s="11"/>
      <c r="H81" s="21"/>
      <c r="I81" s="9"/>
    </row>
    <row r="82" spans="1:9" ht="18" customHeight="1">
      <c r="A82" s="13"/>
      <c r="B82" s="13"/>
      <c r="C82" s="10" t="s">
        <v>166</v>
      </c>
      <c r="D82" s="19"/>
      <c r="E82" s="11">
        <v>15000</v>
      </c>
      <c r="F82" s="11"/>
      <c r="G82" s="11"/>
      <c r="H82" s="21"/>
      <c r="I82" s="9">
        <f t="shared" si="0"/>
        <v>0</v>
      </c>
    </row>
    <row r="83" spans="1:9" ht="16.5" customHeight="1">
      <c r="A83" s="13"/>
      <c r="B83" s="13"/>
      <c r="C83" s="10" t="s">
        <v>167</v>
      </c>
      <c r="D83" s="19">
        <v>0</v>
      </c>
      <c r="E83" s="11">
        <v>12000</v>
      </c>
      <c r="F83" s="11">
        <v>0</v>
      </c>
      <c r="G83" s="11">
        <v>0</v>
      </c>
      <c r="H83" s="21">
        <v>0</v>
      </c>
      <c r="I83" s="9">
        <f t="shared" si="0"/>
        <v>0</v>
      </c>
    </row>
    <row r="84" spans="1:9" ht="33" customHeight="1">
      <c r="A84" s="13"/>
      <c r="B84" s="13"/>
      <c r="C84" s="10" t="s">
        <v>168</v>
      </c>
      <c r="D84" s="19">
        <v>0</v>
      </c>
      <c r="E84" s="11">
        <v>6260</v>
      </c>
      <c r="F84" s="11">
        <v>0</v>
      </c>
      <c r="G84" s="11">
        <v>0</v>
      </c>
      <c r="H84" s="21">
        <v>0</v>
      </c>
      <c r="I84" s="9">
        <f t="shared" si="0"/>
        <v>0</v>
      </c>
    </row>
    <row r="85" spans="1:9" ht="36.75" customHeight="1">
      <c r="A85" s="13"/>
      <c r="B85" s="13"/>
      <c r="C85" s="10" t="s">
        <v>169</v>
      </c>
      <c r="D85" s="19">
        <v>0</v>
      </c>
      <c r="E85" s="11">
        <v>15000</v>
      </c>
      <c r="F85" s="11">
        <v>0</v>
      </c>
      <c r="G85" s="11">
        <v>0</v>
      </c>
      <c r="H85" s="21">
        <v>0</v>
      </c>
      <c r="I85" s="9">
        <f t="shared" si="0"/>
        <v>0</v>
      </c>
    </row>
    <row r="86" spans="1:9" ht="46.5" customHeight="1">
      <c r="A86" s="6">
        <v>756</v>
      </c>
      <c r="B86" s="6"/>
      <c r="C86" s="8" t="s">
        <v>26</v>
      </c>
      <c r="D86" s="9">
        <f>D87+D89+D97+D106+D112</f>
        <v>7775512</v>
      </c>
      <c r="E86" s="9">
        <f>E87+E89+E97+E106+E112</f>
        <v>7794512</v>
      </c>
      <c r="F86" s="9">
        <f>F87+F89+F97+F106+F112</f>
        <v>3474150.35</v>
      </c>
      <c r="G86" s="9">
        <f>G87+G89+G97+G106+G112</f>
        <v>3474150.35</v>
      </c>
      <c r="H86" s="9">
        <f>H87+H89+H97+H106+H112</f>
        <v>0</v>
      </c>
      <c r="I86" s="9">
        <f t="shared" si="0"/>
        <v>44.571749328245311</v>
      </c>
    </row>
    <row r="87" spans="1:9" ht="15.75" customHeight="1">
      <c r="A87" s="6"/>
      <c r="B87" s="6">
        <v>75601</v>
      </c>
      <c r="C87" s="8" t="s">
        <v>27</v>
      </c>
      <c r="D87" s="9">
        <f>D88</f>
        <v>3500</v>
      </c>
      <c r="E87" s="9">
        <f>E88</f>
        <v>3500</v>
      </c>
      <c r="F87" s="9">
        <f>F88</f>
        <v>-73.81</v>
      </c>
      <c r="G87" s="9">
        <f>G88</f>
        <v>-73.81</v>
      </c>
      <c r="H87" s="9">
        <f>H88</f>
        <v>0</v>
      </c>
      <c r="I87" s="9">
        <f t="shared" si="0"/>
        <v>-2.108857142857143</v>
      </c>
    </row>
    <row r="88" spans="1:9" ht="31.5" customHeight="1">
      <c r="A88" s="13"/>
      <c r="B88" s="13"/>
      <c r="C88" s="10" t="s">
        <v>70</v>
      </c>
      <c r="D88" s="15">
        <v>3500</v>
      </c>
      <c r="E88" s="11">
        <v>3500</v>
      </c>
      <c r="F88" s="11">
        <v>-73.81</v>
      </c>
      <c r="G88" s="11">
        <v>-73.81</v>
      </c>
      <c r="H88" s="11">
        <v>0</v>
      </c>
      <c r="I88" s="9">
        <f t="shared" ref="I88:I162" si="14">F88/E88%</f>
        <v>-2.108857142857143</v>
      </c>
    </row>
    <row r="89" spans="1:9" ht="46.5" customHeight="1">
      <c r="A89" s="6"/>
      <c r="B89" s="6">
        <v>75615</v>
      </c>
      <c r="C89" s="8" t="s">
        <v>28</v>
      </c>
      <c r="D89" s="9">
        <f>D90+D91+D92+D93+D94</f>
        <v>2216726</v>
      </c>
      <c r="E89" s="9">
        <f>E90+E91+E92+E93+E94+E95+E96</f>
        <v>2216726</v>
      </c>
      <c r="F89" s="9">
        <f>F90+F91+F92+F93+F94+F95+F96</f>
        <v>704514</v>
      </c>
      <c r="G89" s="9">
        <f>G90+G91+G92+G93+G94+G95+G96</f>
        <v>704514</v>
      </c>
      <c r="H89" s="9">
        <f>H90+H91+H92+H93+H94+H95+H96</f>
        <v>0</v>
      </c>
      <c r="I89" s="9">
        <f t="shared" si="14"/>
        <v>31.781735767072703</v>
      </c>
    </row>
    <row r="90" spans="1:9" ht="17.25" customHeight="1">
      <c r="A90" s="13"/>
      <c r="B90" s="13"/>
      <c r="C90" s="10" t="s">
        <v>89</v>
      </c>
      <c r="D90" s="15">
        <v>2088500</v>
      </c>
      <c r="E90" s="11">
        <v>2088500</v>
      </c>
      <c r="F90" s="11">
        <v>643985.21</v>
      </c>
      <c r="G90" s="11">
        <v>643985.21</v>
      </c>
      <c r="H90" s="11">
        <v>0</v>
      </c>
      <c r="I90" s="9">
        <f t="shared" si="14"/>
        <v>30.834819727076848</v>
      </c>
    </row>
    <row r="91" spans="1:9" ht="15">
      <c r="A91" s="13"/>
      <c r="B91" s="13"/>
      <c r="C91" s="10" t="s">
        <v>90</v>
      </c>
      <c r="D91" s="15">
        <v>34736</v>
      </c>
      <c r="E91" s="11">
        <v>34736</v>
      </c>
      <c r="F91" s="11">
        <v>27013</v>
      </c>
      <c r="G91" s="11">
        <v>27013</v>
      </c>
      <c r="H91" s="11">
        <v>0</v>
      </c>
      <c r="I91" s="9">
        <f t="shared" si="14"/>
        <v>77.766582220175025</v>
      </c>
    </row>
    <row r="92" spans="1:9" ht="15">
      <c r="A92" s="13"/>
      <c r="B92" s="13"/>
      <c r="C92" s="10" t="s">
        <v>91</v>
      </c>
      <c r="D92" s="15">
        <v>47000</v>
      </c>
      <c r="E92" s="11">
        <v>47000</v>
      </c>
      <c r="F92" s="11">
        <v>21496</v>
      </c>
      <c r="G92" s="11">
        <v>21496</v>
      </c>
      <c r="H92" s="11">
        <v>0</v>
      </c>
      <c r="I92" s="9">
        <f t="shared" si="14"/>
        <v>45.736170212765956</v>
      </c>
    </row>
    <row r="93" spans="1:9" ht="15.75" customHeight="1">
      <c r="A93" s="13"/>
      <c r="B93" s="13"/>
      <c r="C93" s="10" t="s">
        <v>92</v>
      </c>
      <c r="D93" s="15">
        <v>16490</v>
      </c>
      <c r="E93" s="11">
        <v>16490</v>
      </c>
      <c r="F93" s="11">
        <v>8205</v>
      </c>
      <c r="G93" s="11">
        <v>8205</v>
      </c>
      <c r="H93" s="11">
        <v>0</v>
      </c>
      <c r="I93" s="9">
        <f t="shared" si="14"/>
        <v>49.757428744693755</v>
      </c>
    </row>
    <row r="94" spans="1:9" ht="16.5" customHeight="1">
      <c r="A94" s="13"/>
      <c r="B94" s="13"/>
      <c r="C94" s="10" t="s">
        <v>93</v>
      </c>
      <c r="D94" s="15">
        <v>30000</v>
      </c>
      <c r="E94" s="11">
        <v>30000</v>
      </c>
      <c r="F94" s="11">
        <v>3442</v>
      </c>
      <c r="G94" s="11">
        <v>3442</v>
      </c>
      <c r="H94" s="11">
        <v>0</v>
      </c>
      <c r="I94" s="9">
        <f t="shared" si="14"/>
        <v>11.473333333333333</v>
      </c>
    </row>
    <row r="95" spans="1:9" ht="16.5" customHeight="1">
      <c r="A95" s="13"/>
      <c r="B95" s="13"/>
      <c r="C95" s="10" t="s">
        <v>29</v>
      </c>
      <c r="D95" s="15">
        <v>0</v>
      </c>
      <c r="E95" s="11">
        <v>0</v>
      </c>
      <c r="F95" s="11">
        <v>-3.21</v>
      </c>
      <c r="G95" s="11">
        <v>-3.21</v>
      </c>
      <c r="H95" s="11">
        <v>0</v>
      </c>
      <c r="I95" s="9">
        <v>0</v>
      </c>
    </row>
    <row r="96" spans="1:9" ht="30.75" customHeight="1">
      <c r="A96" s="13"/>
      <c r="B96" s="13"/>
      <c r="C96" s="10" t="s">
        <v>85</v>
      </c>
      <c r="D96" s="15">
        <v>0</v>
      </c>
      <c r="E96" s="11">
        <v>0</v>
      </c>
      <c r="F96" s="11">
        <v>376</v>
      </c>
      <c r="G96" s="11">
        <v>376</v>
      </c>
      <c r="H96" s="11">
        <v>0</v>
      </c>
      <c r="I96" s="9">
        <v>0</v>
      </c>
    </row>
    <row r="97" spans="1:9" ht="43.5" customHeight="1">
      <c r="A97" s="13"/>
      <c r="B97" s="13">
        <v>75616</v>
      </c>
      <c r="C97" s="8" t="s">
        <v>30</v>
      </c>
      <c r="D97" s="9">
        <f>D98+D99+D100+D101+D102+D103+D104+D105</f>
        <v>1576500</v>
      </c>
      <c r="E97" s="9">
        <f>E98+E99+E100+E101+E102+E103+E104+E105</f>
        <v>1581500</v>
      </c>
      <c r="F97" s="9">
        <f>F98+F99+F100+F101+F102+F103+F104+F105</f>
        <v>904162.81</v>
      </c>
      <c r="G97" s="9">
        <f>G98+G99+G100+G101+G102+G103+G104+G105</f>
        <v>904162.81</v>
      </c>
      <c r="H97" s="9">
        <f>H98+H99+H100+H101+H102+H103+H104+H105</f>
        <v>0</v>
      </c>
      <c r="I97" s="9">
        <f t="shared" si="14"/>
        <v>57.171217831172939</v>
      </c>
    </row>
    <row r="98" spans="1:9" ht="15.75" customHeight="1">
      <c r="A98" s="13"/>
      <c r="B98" s="13"/>
      <c r="C98" s="10" t="s">
        <v>89</v>
      </c>
      <c r="D98" s="15">
        <v>716000</v>
      </c>
      <c r="E98" s="11">
        <v>716000</v>
      </c>
      <c r="F98" s="11">
        <v>390832.19</v>
      </c>
      <c r="G98" s="11">
        <v>390832.19</v>
      </c>
      <c r="H98" s="11">
        <v>0</v>
      </c>
      <c r="I98" s="9">
        <f t="shared" si="14"/>
        <v>54.585501396648048</v>
      </c>
    </row>
    <row r="99" spans="1:9" ht="15">
      <c r="A99" s="13"/>
      <c r="B99" s="13"/>
      <c r="C99" s="10" t="s">
        <v>90</v>
      </c>
      <c r="D99" s="15">
        <v>612000</v>
      </c>
      <c r="E99" s="11">
        <v>612000</v>
      </c>
      <c r="F99" s="11">
        <v>398158.51</v>
      </c>
      <c r="G99" s="11">
        <v>398158.51</v>
      </c>
      <c r="H99" s="11">
        <v>0</v>
      </c>
      <c r="I99" s="9">
        <f t="shared" si="14"/>
        <v>65.058580065359479</v>
      </c>
    </row>
    <row r="100" spans="1:9" ht="15">
      <c r="A100" s="13"/>
      <c r="B100" s="13"/>
      <c r="C100" s="10" t="s">
        <v>91</v>
      </c>
      <c r="D100" s="15">
        <v>12000</v>
      </c>
      <c r="E100" s="11">
        <v>12000</v>
      </c>
      <c r="F100" s="11">
        <v>8284.31</v>
      </c>
      <c r="G100" s="11">
        <v>8284.31</v>
      </c>
      <c r="H100" s="11">
        <v>0</v>
      </c>
      <c r="I100" s="9">
        <f t="shared" si="14"/>
        <v>69.035916666666665</v>
      </c>
    </row>
    <row r="101" spans="1:9" ht="15.75" customHeight="1">
      <c r="A101" s="13"/>
      <c r="B101" s="13"/>
      <c r="C101" s="10" t="s">
        <v>92</v>
      </c>
      <c r="D101" s="15">
        <v>180000</v>
      </c>
      <c r="E101" s="11">
        <v>180000</v>
      </c>
      <c r="F101" s="11">
        <v>62125.54</v>
      </c>
      <c r="G101" s="11">
        <v>62125.54</v>
      </c>
      <c r="H101" s="11">
        <v>0</v>
      </c>
      <c r="I101" s="9">
        <f t="shared" si="14"/>
        <v>34.514188888888889</v>
      </c>
    </row>
    <row r="102" spans="1:9" ht="16.5" customHeight="1">
      <c r="A102" s="13"/>
      <c r="B102" s="13"/>
      <c r="C102" s="10" t="s">
        <v>94</v>
      </c>
      <c r="D102" s="15">
        <v>25000</v>
      </c>
      <c r="E102" s="11">
        <v>25000</v>
      </c>
      <c r="F102" s="11">
        <v>17179.599999999999</v>
      </c>
      <c r="G102" s="11">
        <v>17179.599999999999</v>
      </c>
      <c r="H102" s="11">
        <v>0</v>
      </c>
      <c r="I102" s="9">
        <f t="shared" si="14"/>
        <v>68.718399999999988</v>
      </c>
    </row>
    <row r="103" spans="1:9" ht="16.5" customHeight="1">
      <c r="A103" s="13"/>
      <c r="B103" s="13"/>
      <c r="C103" s="10" t="s">
        <v>95</v>
      </c>
      <c r="D103" s="15">
        <v>1500</v>
      </c>
      <c r="E103" s="11">
        <v>1500</v>
      </c>
      <c r="F103" s="11">
        <v>500</v>
      </c>
      <c r="G103" s="11">
        <v>500</v>
      </c>
      <c r="H103" s="21">
        <v>0</v>
      </c>
      <c r="I103" s="9">
        <f t="shared" si="14"/>
        <v>33.333333333333336</v>
      </c>
    </row>
    <row r="104" spans="1:9" ht="15.75" customHeight="1">
      <c r="A104" s="13"/>
      <c r="B104" s="13"/>
      <c r="C104" s="10" t="s">
        <v>93</v>
      </c>
      <c r="D104" s="15">
        <v>30000</v>
      </c>
      <c r="E104" s="11">
        <v>30000</v>
      </c>
      <c r="F104" s="11">
        <v>23304</v>
      </c>
      <c r="G104" s="11">
        <v>23304</v>
      </c>
      <c r="H104" s="11">
        <v>0</v>
      </c>
      <c r="I104" s="9">
        <f t="shared" si="14"/>
        <v>77.680000000000007</v>
      </c>
    </row>
    <row r="105" spans="1:9" ht="18" customHeight="1">
      <c r="A105" s="13"/>
      <c r="B105" s="13"/>
      <c r="C105" s="10" t="s">
        <v>29</v>
      </c>
      <c r="D105" s="15">
        <v>0</v>
      </c>
      <c r="E105" s="11">
        <v>5000</v>
      </c>
      <c r="F105" s="11">
        <v>3778.66</v>
      </c>
      <c r="G105" s="11">
        <v>3778.66</v>
      </c>
      <c r="H105" s="11">
        <v>0</v>
      </c>
      <c r="I105" s="9">
        <f t="shared" si="14"/>
        <v>75.5732</v>
      </c>
    </row>
    <row r="106" spans="1:9" ht="29.25" customHeight="1">
      <c r="A106" s="6"/>
      <c r="B106" s="6">
        <v>75618</v>
      </c>
      <c r="C106" s="8" t="s">
        <v>31</v>
      </c>
      <c r="D106" s="9">
        <f>D107+D108+D109+D110+D111</f>
        <v>760000</v>
      </c>
      <c r="E106" s="9">
        <f t="shared" ref="E106:H106" si="15">E107+E108+E109+E110+E111</f>
        <v>774000</v>
      </c>
      <c r="F106" s="9">
        <f t="shared" si="15"/>
        <v>427279.59</v>
      </c>
      <c r="G106" s="9">
        <f t="shared" si="15"/>
        <v>427279.59</v>
      </c>
      <c r="H106" s="9">
        <f t="shared" si="15"/>
        <v>0</v>
      </c>
      <c r="I106" s="9">
        <f t="shared" si="14"/>
        <v>55.204081395348844</v>
      </c>
    </row>
    <row r="107" spans="1:9" ht="17.25" customHeight="1">
      <c r="A107" s="6"/>
      <c r="B107" s="6"/>
      <c r="C107" s="10" t="s">
        <v>32</v>
      </c>
      <c r="D107" s="15">
        <v>20000</v>
      </c>
      <c r="E107" s="11">
        <v>20000</v>
      </c>
      <c r="F107" s="11">
        <v>10746</v>
      </c>
      <c r="G107" s="11">
        <v>10746</v>
      </c>
      <c r="H107" s="11">
        <v>0</v>
      </c>
      <c r="I107" s="9">
        <f t="shared" si="14"/>
        <v>53.73</v>
      </c>
    </row>
    <row r="108" spans="1:9" ht="16.5" customHeight="1">
      <c r="A108" s="13"/>
      <c r="B108" s="13"/>
      <c r="C108" s="10" t="s">
        <v>33</v>
      </c>
      <c r="D108" s="15">
        <v>90000</v>
      </c>
      <c r="E108" s="11">
        <v>90000</v>
      </c>
      <c r="F108" s="11">
        <v>70593.81</v>
      </c>
      <c r="G108" s="11">
        <v>70593.81</v>
      </c>
      <c r="H108" s="11">
        <v>0</v>
      </c>
      <c r="I108" s="9">
        <f t="shared" si="14"/>
        <v>78.437566666666669</v>
      </c>
    </row>
    <row r="109" spans="1:9" ht="18.75" customHeight="1">
      <c r="A109" s="13"/>
      <c r="B109" s="13"/>
      <c r="C109" s="10" t="s">
        <v>96</v>
      </c>
      <c r="D109" s="15">
        <v>650000</v>
      </c>
      <c r="E109" s="11">
        <v>650000</v>
      </c>
      <c r="F109" s="11">
        <v>331706.53999999998</v>
      </c>
      <c r="G109" s="11">
        <v>331706.53999999998</v>
      </c>
      <c r="H109" s="11">
        <v>0</v>
      </c>
      <c r="I109" s="9">
        <f t="shared" si="14"/>
        <v>51.031775384615379</v>
      </c>
    </row>
    <row r="110" spans="1:9" ht="32.25" customHeight="1">
      <c r="A110" s="13"/>
      <c r="B110" s="13"/>
      <c r="C110" s="10" t="s">
        <v>144</v>
      </c>
      <c r="D110" s="15">
        <v>0</v>
      </c>
      <c r="E110" s="11">
        <v>14000</v>
      </c>
      <c r="F110" s="11">
        <v>14128.84</v>
      </c>
      <c r="G110" s="11">
        <v>14128.84</v>
      </c>
      <c r="H110" s="11">
        <v>0</v>
      </c>
      <c r="I110" s="9">
        <v>0</v>
      </c>
    </row>
    <row r="111" spans="1:9" ht="17.25" customHeight="1">
      <c r="A111" s="13"/>
      <c r="B111" s="13"/>
      <c r="C111" s="10" t="s">
        <v>134</v>
      </c>
      <c r="D111" s="15"/>
      <c r="E111" s="11">
        <v>0</v>
      </c>
      <c r="F111" s="11">
        <v>104.4</v>
      </c>
      <c r="G111" s="11">
        <v>104.4</v>
      </c>
      <c r="H111" s="11">
        <v>0</v>
      </c>
      <c r="I111" s="9">
        <v>0</v>
      </c>
    </row>
    <row r="112" spans="1:9" ht="29.25" customHeight="1">
      <c r="A112" s="13"/>
      <c r="B112" s="13">
        <v>75621</v>
      </c>
      <c r="C112" s="8" t="s">
        <v>34</v>
      </c>
      <c r="D112" s="9">
        <f>D113+D114</f>
        <v>3218786</v>
      </c>
      <c r="E112" s="9">
        <f>E113+E114</f>
        <v>3218786</v>
      </c>
      <c r="F112" s="9">
        <f>F113+F114</f>
        <v>1438267.76</v>
      </c>
      <c r="G112" s="9">
        <f>G113+G114</f>
        <v>1438267.76</v>
      </c>
      <c r="H112" s="9">
        <f>H113+H114</f>
        <v>0</v>
      </c>
      <c r="I112" s="9">
        <f t="shared" si="14"/>
        <v>44.683547151006621</v>
      </c>
    </row>
    <row r="113" spans="1:9" ht="17.25" customHeight="1">
      <c r="A113" s="6"/>
      <c r="B113" s="6"/>
      <c r="C113" s="10" t="s">
        <v>177</v>
      </c>
      <c r="D113" s="15">
        <v>3198786</v>
      </c>
      <c r="E113" s="11">
        <v>3198786</v>
      </c>
      <c r="F113" s="11">
        <v>1416908</v>
      </c>
      <c r="G113" s="11">
        <v>1416908</v>
      </c>
      <c r="H113" s="11">
        <v>0</v>
      </c>
      <c r="I113" s="9">
        <f t="shared" si="14"/>
        <v>44.295179483716637</v>
      </c>
    </row>
    <row r="114" spans="1:9" ht="16.5" customHeight="1">
      <c r="A114" s="13"/>
      <c r="B114" s="13"/>
      <c r="C114" s="10" t="s">
        <v>178</v>
      </c>
      <c r="D114" s="15">
        <v>20000</v>
      </c>
      <c r="E114" s="11">
        <v>20000</v>
      </c>
      <c r="F114" s="11">
        <v>21359.759999999998</v>
      </c>
      <c r="G114" s="11">
        <v>21359.759999999998</v>
      </c>
      <c r="H114" s="11">
        <v>0</v>
      </c>
      <c r="I114" s="9">
        <f t="shared" si="14"/>
        <v>106.79879999999999</v>
      </c>
    </row>
    <row r="115" spans="1:9" ht="15">
      <c r="A115" s="6">
        <v>758</v>
      </c>
      <c r="B115" s="6"/>
      <c r="C115" s="8" t="s">
        <v>35</v>
      </c>
      <c r="D115" s="9">
        <f>D116+D118+D120</f>
        <v>11870863</v>
      </c>
      <c r="E115" s="9">
        <f>E116+E118+E120</f>
        <v>11601859</v>
      </c>
      <c r="F115" s="9">
        <f>F116+F118+F120</f>
        <v>6611698</v>
      </c>
      <c r="G115" s="9">
        <f>G116+G118+G120</f>
        <v>6611698</v>
      </c>
      <c r="H115" s="9">
        <f>H116+H118+H120</f>
        <v>0</v>
      </c>
      <c r="I115" s="9">
        <f t="shared" si="14"/>
        <v>56.988263691189488</v>
      </c>
    </row>
    <row r="116" spans="1:9" ht="30" customHeight="1">
      <c r="A116" s="6"/>
      <c r="B116" s="6">
        <v>75801</v>
      </c>
      <c r="C116" s="8" t="s">
        <v>36</v>
      </c>
      <c r="D116" s="9">
        <f>D117</f>
        <v>7295661</v>
      </c>
      <c r="E116" s="9">
        <f>E117</f>
        <v>7026657</v>
      </c>
      <c r="F116" s="9">
        <f>F117</f>
        <v>4324096</v>
      </c>
      <c r="G116" s="9">
        <f>G117</f>
        <v>4324096</v>
      </c>
      <c r="H116" s="9">
        <f>H117</f>
        <v>0</v>
      </c>
      <c r="I116" s="9">
        <f t="shared" si="14"/>
        <v>61.538452780603912</v>
      </c>
    </row>
    <row r="117" spans="1:9" ht="15" customHeight="1">
      <c r="A117" s="6"/>
      <c r="B117" s="6"/>
      <c r="C117" s="10" t="s">
        <v>79</v>
      </c>
      <c r="D117" s="15">
        <v>7295661</v>
      </c>
      <c r="E117" s="11">
        <v>7026657</v>
      </c>
      <c r="F117" s="11">
        <v>4324096</v>
      </c>
      <c r="G117" s="11">
        <v>4324096</v>
      </c>
      <c r="H117" s="11">
        <v>0</v>
      </c>
      <c r="I117" s="9">
        <f t="shared" si="14"/>
        <v>61.538452780603912</v>
      </c>
    </row>
    <row r="118" spans="1:9" ht="18.75" customHeight="1">
      <c r="A118" s="6"/>
      <c r="B118" s="6">
        <v>75807</v>
      </c>
      <c r="C118" s="8" t="s">
        <v>37</v>
      </c>
      <c r="D118" s="9">
        <f>D119</f>
        <v>4427230</v>
      </c>
      <c r="E118" s="9">
        <f>E119</f>
        <v>4427230</v>
      </c>
      <c r="F118" s="9">
        <f>F119</f>
        <v>2213616</v>
      </c>
      <c r="G118" s="9">
        <f>G119</f>
        <v>2213616</v>
      </c>
      <c r="H118" s="9">
        <f>H119</f>
        <v>0</v>
      </c>
      <c r="I118" s="9">
        <f t="shared" si="14"/>
        <v>50.000022587486981</v>
      </c>
    </row>
    <row r="119" spans="1:9" ht="16.5" customHeight="1">
      <c r="A119" s="6"/>
      <c r="B119" s="6"/>
      <c r="C119" s="10" t="s">
        <v>80</v>
      </c>
      <c r="D119" s="15">
        <v>4427230</v>
      </c>
      <c r="E119" s="11">
        <v>4427230</v>
      </c>
      <c r="F119" s="11">
        <v>2213616</v>
      </c>
      <c r="G119" s="11">
        <v>2213616</v>
      </c>
      <c r="H119" s="11">
        <v>0</v>
      </c>
      <c r="I119" s="9">
        <f t="shared" si="14"/>
        <v>50.000022587486981</v>
      </c>
    </row>
    <row r="120" spans="1:9" ht="17.25" customHeight="1">
      <c r="A120" s="6"/>
      <c r="B120" s="6">
        <v>75831</v>
      </c>
      <c r="C120" s="8" t="s">
        <v>38</v>
      </c>
      <c r="D120" s="9">
        <f>D121</f>
        <v>147972</v>
      </c>
      <c r="E120" s="9">
        <f>E121</f>
        <v>147972</v>
      </c>
      <c r="F120" s="9">
        <f>F121</f>
        <v>73986</v>
      </c>
      <c r="G120" s="9">
        <f>G121</f>
        <v>73986</v>
      </c>
      <c r="H120" s="9">
        <f>H121</f>
        <v>0</v>
      </c>
      <c r="I120" s="9">
        <f t="shared" si="14"/>
        <v>50</v>
      </c>
    </row>
    <row r="121" spans="1:9" ht="14.25" customHeight="1">
      <c r="A121" s="6"/>
      <c r="B121" s="6"/>
      <c r="C121" s="10" t="s">
        <v>81</v>
      </c>
      <c r="D121" s="15">
        <v>147972</v>
      </c>
      <c r="E121" s="11">
        <v>147972</v>
      </c>
      <c r="F121" s="11">
        <v>73986</v>
      </c>
      <c r="G121" s="11">
        <v>73986</v>
      </c>
      <c r="H121" s="11">
        <v>0</v>
      </c>
      <c r="I121" s="9">
        <f t="shared" si="14"/>
        <v>50</v>
      </c>
    </row>
    <row r="122" spans="1:9" ht="15" customHeight="1">
      <c r="A122" s="6">
        <v>801</v>
      </c>
      <c r="B122" s="6"/>
      <c r="C122" s="8" t="s">
        <v>39</v>
      </c>
      <c r="D122" s="9">
        <f>D123+D126+D131+D133+D136+D138</f>
        <v>4024.32</v>
      </c>
      <c r="E122" s="9">
        <f>E123+E126+E131+E133+E136+E138</f>
        <v>835044.24</v>
      </c>
      <c r="F122" s="9">
        <f>F123+F126+F131+F133+F136+F138</f>
        <v>116007.21799999998</v>
      </c>
      <c r="G122" s="9">
        <f>G123+G126+G131+G133+G136+G138</f>
        <v>116007.21999999999</v>
      </c>
      <c r="H122" s="9">
        <f>H123+H126+H131+H133+H136+H138</f>
        <v>0</v>
      </c>
      <c r="I122" s="9">
        <f t="shared" si="14"/>
        <v>13.89234395533343</v>
      </c>
    </row>
    <row r="123" spans="1:9" ht="15">
      <c r="A123" s="6"/>
      <c r="B123" s="6">
        <v>80101</v>
      </c>
      <c r="C123" s="8" t="s">
        <v>40</v>
      </c>
      <c r="D123" s="9">
        <f>D124+D125</f>
        <v>4024.32</v>
      </c>
      <c r="E123" s="9">
        <f>E124+E125</f>
        <v>4024.32</v>
      </c>
      <c r="F123" s="9">
        <f>F124+F125</f>
        <v>3257.68</v>
      </c>
      <c r="G123" s="9">
        <f t="shared" ref="G123:H123" si="16">G124+G125</f>
        <v>3257.68</v>
      </c>
      <c r="H123" s="9">
        <f t="shared" si="16"/>
        <v>0</v>
      </c>
      <c r="I123" s="9">
        <f t="shared" si="14"/>
        <v>80.949825063613218</v>
      </c>
    </row>
    <row r="124" spans="1:9" ht="30.75" customHeight="1">
      <c r="A124" s="6"/>
      <c r="B124" s="6"/>
      <c r="C124" s="10" t="s">
        <v>75</v>
      </c>
      <c r="D124" s="15">
        <v>4024.32</v>
      </c>
      <c r="E124" s="11">
        <v>4024.32</v>
      </c>
      <c r="F124" s="11">
        <v>2932.16</v>
      </c>
      <c r="G124" s="11">
        <v>2932.16</v>
      </c>
      <c r="H124" s="11">
        <v>0</v>
      </c>
      <c r="I124" s="9">
        <f t="shared" si="14"/>
        <v>72.861005089058523</v>
      </c>
    </row>
    <row r="125" spans="1:9" ht="15">
      <c r="A125" s="6"/>
      <c r="B125" s="6"/>
      <c r="C125" s="10" t="s">
        <v>142</v>
      </c>
      <c r="D125" s="15">
        <v>0</v>
      </c>
      <c r="E125" s="11">
        <v>0</v>
      </c>
      <c r="F125" s="11">
        <v>325.52</v>
      </c>
      <c r="G125" s="11">
        <v>325.52</v>
      </c>
      <c r="H125" s="11">
        <v>0</v>
      </c>
      <c r="I125" s="9">
        <v>0</v>
      </c>
    </row>
    <row r="126" spans="1:9" s="35" customFormat="1" ht="17.25" customHeight="1">
      <c r="A126" s="6"/>
      <c r="B126" s="6">
        <v>80103</v>
      </c>
      <c r="C126" s="36" t="s">
        <v>129</v>
      </c>
      <c r="D126" s="18">
        <f>D127+D128</f>
        <v>0</v>
      </c>
      <c r="E126" s="18">
        <f t="shared" ref="E126:H126" si="17">E127+E128</f>
        <v>820187</v>
      </c>
      <c r="F126" s="18">
        <f t="shared" si="17"/>
        <v>105095</v>
      </c>
      <c r="G126" s="18">
        <f t="shared" si="17"/>
        <v>105095</v>
      </c>
      <c r="H126" s="18">
        <f t="shared" si="17"/>
        <v>0</v>
      </c>
      <c r="I126" s="9">
        <f t="shared" si="14"/>
        <v>12.813541302166456</v>
      </c>
    </row>
    <row r="127" spans="1:9" ht="33.75" customHeight="1">
      <c r="A127" s="6"/>
      <c r="B127" s="6"/>
      <c r="C127" s="10" t="s">
        <v>82</v>
      </c>
      <c r="D127" s="15">
        <v>0</v>
      </c>
      <c r="E127" s="11">
        <v>210187</v>
      </c>
      <c r="F127" s="11">
        <v>105095</v>
      </c>
      <c r="G127" s="11">
        <v>105095</v>
      </c>
      <c r="H127" s="11">
        <v>0</v>
      </c>
      <c r="I127" s="9">
        <f t="shared" si="14"/>
        <v>50.000713650225755</v>
      </c>
    </row>
    <row r="128" spans="1:9" ht="30.75" customHeight="1">
      <c r="A128" s="6"/>
      <c r="B128" s="6"/>
      <c r="C128" s="10" t="s">
        <v>136</v>
      </c>
      <c r="D128" s="15">
        <f>D130</f>
        <v>0</v>
      </c>
      <c r="E128" s="15">
        <f t="shared" ref="E128:H128" si="18">E130</f>
        <v>610000</v>
      </c>
      <c r="F128" s="15">
        <f t="shared" si="18"/>
        <v>0</v>
      </c>
      <c r="G128" s="15">
        <f t="shared" si="18"/>
        <v>0</v>
      </c>
      <c r="H128" s="15">
        <f t="shared" si="18"/>
        <v>0</v>
      </c>
      <c r="I128" s="9">
        <f t="shared" si="14"/>
        <v>0</v>
      </c>
    </row>
    <row r="129" spans="1:9" ht="17.25" customHeight="1">
      <c r="A129" s="6"/>
      <c r="B129" s="6"/>
      <c r="C129" s="10" t="s">
        <v>64</v>
      </c>
      <c r="D129" s="15"/>
      <c r="E129" s="11"/>
      <c r="F129" s="11"/>
      <c r="G129" s="11"/>
      <c r="H129" s="11"/>
      <c r="I129" s="9"/>
    </row>
    <row r="130" spans="1:9" ht="77.25" customHeight="1">
      <c r="A130" s="6"/>
      <c r="B130" s="6"/>
      <c r="C130" s="10" t="s">
        <v>147</v>
      </c>
      <c r="D130" s="15">
        <v>0</v>
      </c>
      <c r="E130" s="11">
        <v>610000</v>
      </c>
      <c r="F130" s="11">
        <v>0</v>
      </c>
      <c r="G130" s="11">
        <v>0</v>
      </c>
      <c r="H130" s="11">
        <v>0</v>
      </c>
      <c r="I130" s="9">
        <f t="shared" si="14"/>
        <v>0</v>
      </c>
    </row>
    <row r="131" spans="1:9" s="35" customFormat="1" ht="15.75" customHeight="1">
      <c r="A131" s="6"/>
      <c r="B131" s="6">
        <v>80104</v>
      </c>
      <c r="C131" s="8" t="s">
        <v>130</v>
      </c>
      <c r="D131" s="18">
        <f>D132</f>
        <v>0</v>
      </c>
      <c r="E131" s="18">
        <f t="shared" ref="E131:H131" si="19">E132</f>
        <v>7000</v>
      </c>
      <c r="F131" s="18">
        <f t="shared" si="19"/>
        <v>4593.45</v>
      </c>
      <c r="G131" s="18">
        <f t="shared" si="19"/>
        <v>4593.45</v>
      </c>
      <c r="H131" s="18">
        <f t="shared" si="19"/>
        <v>0</v>
      </c>
      <c r="I131" s="9">
        <f t="shared" si="14"/>
        <v>65.620714285714286</v>
      </c>
    </row>
    <row r="132" spans="1:9" ht="61.5" customHeight="1">
      <c r="A132" s="6"/>
      <c r="B132" s="6"/>
      <c r="C132" s="10" t="s">
        <v>171</v>
      </c>
      <c r="D132" s="15">
        <v>0</v>
      </c>
      <c r="E132" s="11">
        <v>7000</v>
      </c>
      <c r="F132" s="11">
        <v>4593.45</v>
      </c>
      <c r="G132" s="11">
        <v>4593.45</v>
      </c>
      <c r="H132" s="11">
        <v>0</v>
      </c>
      <c r="I132" s="9">
        <f t="shared" si="14"/>
        <v>65.620714285714286</v>
      </c>
    </row>
    <row r="133" spans="1:9" ht="15">
      <c r="A133" s="6"/>
      <c r="B133" s="6">
        <v>80110</v>
      </c>
      <c r="C133" s="8" t="s">
        <v>42</v>
      </c>
      <c r="D133" s="18">
        <f>D134+D135</f>
        <v>0</v>
      </c>
      <c r="E133" s="18">
        <f>E134+E135</f>
        <v>2000</v>
      </c>
      <c r="F133" s="18">
        <f t="shared" ref="F133:H133" si="20">F134+F135</f>
        <v>1166.3779999999999</v>
      </c>
      <c r="G133" s="18">
        <f t="shared" si="20"/>
        <v>1166.3800000000001</v>
      </c>
      <c r="H133" s="18">
        <f t="shared" si="20"/>
        <v>0</v>
      </c>
      <c r="I133" s="9">
        <f t="shared" si="14"/>
        <v>58.318899999999999</v>
      </c>
    </row>
    <row r="134" spans="1:9" s="17" customFormat="1" ht="15">
      <c r="A134" s="20"/>
      <c r="B134" s="20"/>
      <c r="C134" s="10" t="s">
        <v>145</v>
      </c>
      <c r="D134" s="15">
        <v>0</v>
      </c>
      <c r="E134" s="15">
        <v>2000</v>
      </c>
      <c r="F134" s="15">
        <v>1070</v>
      </c>
      <c r="G134" s="15">
        <v>1070</v>
      </c>
      <c r="H134" s="15">
        <v>0</v>
      </c>
      <c r="I134" s="9">
        <f t="shared" si="14"/>
        <v>53.5</v>
      </c>
    </row>
    <row r="135" spans="1:9" ht="15">
      <c r="A135" s="6"/>
      <c r="B135" s="6"/>
      <c r="C135" s="10" t="s">
        <v>142</v>
      </c>
      <c r="D135" s="15">
        <v>0</v>
      </c>
      <c r="E135" s="11">
        <v>0</v>
      </c>
      <c r="F135" s="11">
        <v>96.378</v>
      </c>
      <c r="G135" s="11">
        <v>96.38</v>
      </c>
      <c r="H135" s="11">
        <v>0</v>
      </c>
      <c r="I135" s="9">
        <v>0</v>
      </c>
    </row>
    <row r="136" spans="1:9" s="35" customFormat="1" ht="15">
      <c r="A136" s="6"/>
      <c r="B136" s="6">
        <v>80114</v>
      </c>
      <c r="C136" s="8" t="s">
        <v>43</v>
      </c>
      <c r="D136" s="18">
        <f>D137</f>
        <v>0</v>
      </c>
      <c r="E136" s="18">
        <f t="shared" ref="E136:H136" si="21">E137</f>
        <v>0</v>
      </c>
      <c r="F136" s="18">
        <f t="shared" si="21"/>
        <v>61.79</v>
      </c>
      <c r="G136" s="18">
        <f t="shared" si="21"/>
        <v>61.79</v>
      </c>
      <c r="H136" s="18">
        <f t="shared" si="21"/>
        <v>0</v>
      </c>
      <c r="I136" s="9">
        <v>0</v>
      </c>
    </row>
    <row r="137" spans="1:9" ht="15">
      <c r="A137" s="6"/>
      <c r="B137" s="6"/>
      <c r="C137" s="10" t="s">
        <v>142</v>
      </c>
      <c r="D137" s="15">
        <v>0</v>
      </c>
      <c r="E137" s="11">
        <v>0</v>
      </c>
      <c r="F137" s="11">
        <v>61.79</v>
      </c>
      <c r="G137" s="11">
        <v>61.79</v>
      </c>
      <c r="H137" s="11">
        <v>0</v>
      </c>
      <c r="I137" s="9">
        <v>0</v>
      </c>
    </row>
    <row r="138" spans="1:9" ht="16.5" customHeight="1">
      <c r="A138" s="6"/>
      <c r="B138" s="6">
        <v>80148</v>
      </c>
      <c r="C138" s="8" t="s">
        <v>146</v>
      </c>
      <c r="D138" s="18">
        <f>D139</f>
        <v>0</v>
      </c>
      <c r="E138" s="18">
        <f>E139</f>
        <v>1832.92</v>
      </c>
      <c r="F138" s="18">
        <f>F139</f>
        <v>1832.92</v>
      </c>
      <c r="G138" s="18">
        <f>G139</f>
        <v>1832.92</v>
      </c>
      <c r="H138" s="18">
        <f>H139</f>
        <v>0</v>
      </c>
      <c r="I138" s="9">
        <f t="shared" si="14"/>
        <v>100</v>
      </c>
    </row>
    <row r="139" spans="1:9" ht="45">
      <c r="A139" s="6"/>
      <c r="B139" s="6"/>
      <c r="C139" s="10" t="s">
        <v>173</v>
      </c>
      <c r="D139" s="15">
        <v>0</v>
      </c>
      <c r="E139" s="11">
        <v>1832.92</v>
      </c>
      <c r="F139" s="11">
        <v>1832.92</v>
      </c>
      <c r="G139" s="11">
        <v>1832.92</v>
      </c>
      <c r="H139" s="11">
        <v>0</v>
      </c>
      <c r="I139" s="9">
        <f t="shared" si="14"/>
        <v>100</v>
      </c>
    </row>
    <row r="140" spans="1:9" ht="15">
      <c r="A140" s="6">
        <v>852</v>
      </c>
      <c r="B140" s="6"/>
      <c r="C140" s="8" t="s">
        <v>44</v>
      </c>
      <c r="D140" s="9">
        <f>D141+D143+D145+D150+D153+D158+D160+D170+D174</f>
        <v>4345143.57</v>
      </c>
      <c r="E140" s="9">
        <f t="shared" ref="E140:H140" si="22">E141+E143+E145+E150+E153+E158+E160+E170+E174</f>
        <v>4791261.57</v>
      </c>
      <c r="F140" s="9">
        <f t="shared" si="22"/>
        <v>2622416.96</v>
      </c>
      <c r="G140" s="9">
        <f t="shared" si="22"/>
        <v>2622416.96</v>
      </c>
      <c r="H140" s="9">
        <f t="shared" si="22"/>
        <v>0</v>
      </c>
      <c r="I140" s="9">
        <f t="shared" si="14"/>
        <v>54.733329034256833</v>
      </c>
    </row>
    <row r="141" spans="1:9" ht="15">
      <c r="A141" s="6"/>
      <c r="B141" s="6">
        <v>85202</v>
      </c>
      <c r="C141" s="8" t="s">
        <v>45</v>
      </c>
      <c r="D141" s="9">
        <f>D142</f>
        <v>12000</v>
      </c>
      <c r="E141" s="9">
        <f>E142</f>
        <v>12000</v>
      </c>
      <c r="F141" s="9">
        <f>F142</f>
        <v>6000</v>
      </c>
      <c r="G141" s="9">
        <f>G142</f>
        <v>6000</v>
      </c>
      <c r="H141" s="9">
        <f>H142</f>
        <v>0</v>
      </c>
      <c r="I141" s="9">
        <f t="shared" si="14"/>
        <v>50</v>
      </c>
    </row>
    <row r="142" spans="1:9" ht="15">
      <c r="A142" s="20"/>
      <c r="B142" s="20"/>
      <c r="C142" s="10" t="s">
        <v>71</v>
      </c>
      <c r="D142" s="11">
        <v>12000</v>
      </c>
      <c r="E142" s="11">
        <v>12000</v>
      </c>
      <c r="F142" s="11">
        <v>6000</v>
      </c>
      <c r="G142" s="11">
        <v>6000</v>
      </c>
      <c r="H142" s="11">
        <v>0</v>
      </c>
      <c r="I142" s="9">
        <f t="shared" si="14"/>
        <v>50</v>
      </c>
    </row>
    <row r="143" spans="1:9" s="12" customFormat="1" ht="15">
      <c r="A143" s="6"/>
      <c r="B143" s="6">
        <v>85206</v>
      </c>
      <c r="C143" s="8" t="s">
        <v>86</v>
      </c>
      <c r="D143" s="9">
        <f>D144</f>
        <v>0</v>
      </c>
      <c r="E143" s="9">
        <f>E144</f>
        <v>27039</v>
      </c>
      <c r="F143" s="9">
        <f>F144</f>
        <v>13520</v>
      </c>
      <c r="G143" s="9">
        <f>G144</f>
        <v>13520</v>
      </c>
      <c r="H143" s="9">
        <f>H144</f>
        <v>0</v>
      </c>
      <c r="I143" s="9">
        <f t="shared" si="14"/>
        <v>50.001849180812904</v>
      </c>
    </row>
    <row r="144" spans="1:9" ht="30">
      <c r="A144" s="20"/>
      <c r="B144" s="20"/>
      <c r="C144" s="10" t="s">
        <v>82</v>
      </c>
      <c r="D144" s="11">
        <v>0</v>
      </c>
      <c r="E144" s="11">
        <v>27039</v>
      </c>
      <c r="F144" s="11">
        <v>13520</v>
      </c>
      <c r="G144" s="11">
        <v>13520</v>
      </c>
      <c r="H144" s="11">
        <v>0</v>
      </c>
      <c r="I144" s="9">
        <f t="shared" si="14"/>
        <v>50.001849180812904</v>
      </c>
    </row>
    <row r="145" spans="1:9" ht="45.75" customHeight="1">
      <c r="A145" s="6"/>
      <c r="B145" s="6">
        <v>85212</v>
      </c>
      <c r="C145" s="25" t="s">
        <v>46</v>
      </c>
      <c r="D145" s="9">
        <f>D146+D147+D148+D149</f>
        <v>2804600</v>
      </c>
      <c r="E145" s="9">
        <f>E146+E147+E148+E149</f>
        <v>2842800</v>
      </c>
      <c r="F145" s="9">
        <f>F146+F147+F148+F149</f>
        <v>1469231.47</v>
      </c>
      <c r="G145" s="9">
        <f>G146+G147+G148+G149</f>
        <v>1469231.47</v>
      </c>
      <c r="H145" s="9">
        <f>H146+H147+H148+H149</f>
        <v>0</v>
      </c>
      <c r="I145" s="9">
        <f t="shared" si="14"/>
        <v>51.682547840157589</v>
      </c>
    </row>
    <row r="146" spans="1:9" ht="30">
      <c r="A146" s="6"/>
      <c r="B146" s="6"/>
      <c r="C146" s="10" t="s">
        <v>101</v>
      </c>
      <c r="D146" s="15">
        <v>2000</v>
      </c>
      <c r="E146" s="11">
        <v>2000</v>
      </c>
      <c r="F146" s="11">
        <v>88.08</v>
      </c>
      <c r="G146" s="11">
        <v>88.08</v>
      </c>
      <c r="H146" s="11">
        <v>0</v>
      </c>
      <c r="I146" s="9">
        <f t="shared" si="14"/>
        <v>4.4039999999999999</v>
      </c>
    </row>
    <row r="147" spans="1:9" ht="16.5" customHeight="1">
      <c r="A147" s="6"/>
      <c r="B147" s="6"/>
      <c r="C147" s="10" t="s">
        <v>135</v>
      </c>
      <c r="D147" s="15">
        <v>9000</v>
      </c>
      <c r="E147" s="11">
        <v>9000</v>
      </c>
      <c r="F147" s="11">
        <v>2162</v>
      </c>
      <c r="G147" s="11">
        <v>2162</v>
      </c>
      <c r="H147" s="11">
        <v>0</v>
      </c>
      <c r="I147" s="9">
        <f t="shared" si="14"/>
        <v>24.022222222222222</v>
      </c>
    </row>
    <row r="148" spans="1:9" ht="32.25" customHeight="1">
      <c r="A148" s="20"/>
      <c r="B148" s="20"/>
      <c r="C148" s="10" t="s">
        <v>68</v>
      </c>
      <c r="D148" s="15">
        <v>2778600</v>
      </c>
      <c r="E148" s="11">
        <v>2816800</v>
      </c>
      <c r="F148" s="11">
        <v>1458000</v>
      </c>
      <c r="G148" s="11">
        <v>1458000</v>
      </c>
      <c r="H148" s="11">
        <v>0</v>
      </c>
      <c r="I148" s="9">
        <f t="shared" si="14"/>
        <v>51.760863391082076</v>
      </c>
    </row>
    <row r="149" spans="1:9" ht="17.25" customHeight="1">
      <c r="A149" s="20"/>
      <c r="B149" s="20"/>
      <c r="C149" s="10" t="s">
        <v>106</v>
      </c>
      <c r="D149" s="15">
        <v>15000</v>
      </c>
      <c r="E149" s="11">
        <v>15000</v>
      </c>
      <c r="F149" s="11">
        <v>8981.39</v>
      </c>
      <c r="G149" s="11">
        <v>8981.39</v>
      </c>
      <c r="H149" s="11">
        <v>0</v>
      </c>
      <c r="I149" s="9">
        <f t="shared" si="14"/>
        <v>59.875933333333329</v>
      </c>
    </row>
    <row r="150" spans="1:9" ht="61.5" customHeight="1">
      <c r="A150" s="6"/>
      <c r="B150" s="6">
        <v>85213</v>
      </c>
      <c r="C150" s="8" t="s">
        <v>47</v>
      </c>
      <c r="D150" s="9">
        <f>D151+D152</f>
        <v>21100</v>
      </c>
      <c r="E150" s="9">
        <f>E151+E152</f>
        <v>21900</v>
      </c>
      <c r="F150" s="9">
        <f>F151+F152</f>
        <v>8678</v>
      </c>
      <c r="G150" s="9">
        <f>G151+G152</f>
        <v>8678</v>
      </c>
      <c r="H150" s="9">
        <f>H151+H152</f>
        <v>0</v>
      </c>
      <c r="I150" s="9">
        <f t="shared" si="14"/>
        <v>39.625570776255707</v>
      </c>
    </row>
    <row r="151" spans="1:9" ht="29.25" customHeight="1">
      <c r="A151" s="6"/>
      <c r="B151" s="6"/>
      <c r="C151" s="10" t="s">
        <v>68</v>
      </c>
      <c r="D151" s="15">
        <v>14200</v>
      </c>
      <c r="E151" s="11">
        <v>14800</v>
      </c>
      <c r="F151" s="11">
        <v>4293</v>
      </c>
      <c r="G151" s="11">
        <v>4293</v>
      </c>
      <c r="H151" s="11">
        <v>0</v>
      </c>
      <c r="I151" s="9">
        <f t="shared" si="14"/>
        <v>29.006756756756758</v>
      </c>
    </row>
    <row r="152" spans="1:9" ht="32.25" customHeight="1">
      <c r="A152" s="6"/>
      <c r="B152" s="6"/>
      <c r="C152" s="10" t="s">
        <v>82</v>
      </c>
      <c r="D152" s="15">
        <v>6900</v>
      </c>
      <c r="E152" s="11">
        <v>7100</v>
      </c>
      <c r="F152" s="11">
        <v>4385</v>
      </c>
      <c r="G152" s="11">
        <v>4385</v>
      </c>
      <c r="H152" s="11">
        <v>0</v>
      </c>
      <c r="I152" s="9">
        <f t="shared" si="14"/>
        <v>61.760563380281688</v>
      </c>
    </row>
    <row r="153" spans="1:9" ht="30">
      <c r="A153" s="6"/>
      <c r="B153" s="6">
        <v>85214</v>
      </c>
      <c r="C153" s="8" t="s">
        <v>48</v>
      </c>
      <c r="D153" s="9">
        <f>D154+D155</f>
        <v>190600</v>
      </c>
      <c r="E153" s="9">
        <f>E154+E155</f>
        <v>249000</v>
      </c>
      <c r="F153" s="9">
        <f>F154+F155</f>
        <v>182707</v>
      </c>
      <c r="G153" s="9">
        <f>G154+G155</f>
        <v>182707</v>
      </c>
      <c r="H153" s="9">
        <f>H154+H155</f>
        <v>0</v>
      </c>
      <c r="I153" s="9">
        <f t="shared" si="14"/>
        <v>73.376305220883538</v>
      </c>
    </row>
    <row r="154" spans="1:9" ht="30.75" customHeight="1">
      <c r="A154" s="6"/>
      <c r="B154" s="6"/>
      <c r="C154" s="10" t="s">
        <v>82</v>
      </c>
      <c r="D154" s="15">
        <v>190600</v>
      </c>
      <c r="E154" s="11">
        <v>229000</v>
      </c>
      <c r="F154" s="11">
        <v>173390</v>
      </c>
      <c r="G154" s="11">
        <v>173390</v>
      </c>
      <c r="H154" s="11">
        <v>0</v>
      </c>
      <c r="I154" s="9">
        <f t="shared" si="14"/>
        <v>75.716157205240179</v>
      </c>
    </row>
    <row r="155" spans="1:9" ht="30.75" customHeight="1">
      <c r="A155" s="6"/>
      <c r="B155" s="6"/>
      <c r="C155" s="10" t="s">
        <v>136</v>
      </c>
      <c r="D155" s="15">
        <f>D157</f>
        <v>0</v>
      </c>
      <c r="E155" s="15">
        <f>E157</f>
        <v>20000</v>
      </c>
      <c r="F155" s="15">
        <f>F157</f>
        <v>9317</v>
      </c>
      <c r="G155" s="15">
        <f>G157</f>
        <v>9317</v>
      </c>
      <c r="H155" s="15">
        <f>H157</f>
        <v>0</v>
      </c>
      <c r="I155" s="9">
        <f t="shared" si="14"/>
        <v>46.585000000000001</v>
      </c>
    </row>
    <row r="156" spans="1:9" ht="16.5" customHeight="1">
      <c r="A156" s="6"/>
      <c r="B156" s="6"/>
      <c r="C156" s="10" t="s">
        <v>64</v>
      </c>
      <c r="D156" s="15"/>
      <c r="E156" s="11"/>
      <c r="F156" s="11"/>
      <c r="G156" s="11"/>
      <c r="H156" s="11"/>
      <c r="I156" s="9"/>
    </row>
    <row r="157" spans="1:9" ht="29.25" customHeight="1">
      <c r="A157" s="6"/>
      <c r="B157" s="6"/>
      <c r="C157" s="10" t="s">
        <v>87</v>
      </c>
      <c r="D157" s="15">
        <v>0</v>
      </c>
      <c r="E157" s="11">
        <v>20000</v>
      </c>
      <c r="F157" s="11">
        <v>9317</v>
      </c>
      <c r="G157" s="11">
        <v>9317</v>
      </c>
      <c r="H157" s="11">
        <v>0</v>
      </c>
      <c r="I157" s="9">
        <f t="shared" si="14"/>
        <v>46.585000000000001</v>
      </c>
    </row>
    <row r="158" spans="1:9" ht="15">
      <c r="A158" s="6"/>
      <c r="B158" s="6">
        <v>85216</v>
      </c>
      <c r="C158" s="8" t="s">
        <v>49</v>
      </c>
      <c r="D158" s="18">
        <f>D159</f>
        <v>33600</v>
      </c>
      <c r="E158" s="18">
        <f>E159</f>
        <v>54320</v>
      </c>
      <c r="F158" s="18">
        <f>F159</f>
        <v>45883</v>
      </c>
      <c r="G158" s="18">
        <f>G159</f>
        <v>45883</v>
      </c>
      <c r="H158" s="18">
        <f>H159</f>
        <v>0</v>
      </c>
      <c r="I158" s="9">
        <f t="shared" si="14"/>
        <v>84.467967599410898</v>
      </c>
    </row>
    <row r="159" spans="1:9" ht="33.75" customHeight="1">
      <c r="A159" s="6"/>
      <c r="B159" s="6"/>
      <c r="C159" s="10" t="s">
        <v>41</v>
      </c>
      <c r="D159" s="15">
        <v>33600</v>
      </c>
      <c r="E159" s="11">
        <v>54320</v>
      </c>
      <c r="F159" s="11">
        <v>45883</v>
      </c>
      <c r="G159" s="11">
        <v>45883</v>
      </c>
      <c r="H159" s="11">
        <v>0</v>
      </c>
      <c r="I159" s="9">
        <f t="shared" si="14"/>
        <v>84.467967599410898</v>
      </c>
    </row>
    <row r="160" spans="1:9" ht="17.25" customHeight="1">
      <c r="A160" s="13"/>
      <c r="B160" s="13">
        <v>85219</v>
      </c>
      <c r="C160" s="8" t="s">
        <v>50</v>
      </c>
      <c r="D160" s="9">
        <f>D161+D162+D163</f>
        <v>1141293.57</v>
      </c>
      <c r="E160" s="9">
        <f>E161+E162+E163</f>
        <v>315573.57</v>
      </c>
      <c r="F160" s="9">
        <f t="shared" ref="F160:H160" si="23">F161+F162+F163</f>
        <v>197859.62</v>
      </c>
      <c r="G160" s="9">
        <f t="shared" si="23"/>
        <v>197859.62</v>
      </c>
      <c r="H160" s="9">
        <f t="shared" si="23"/>
        <v>0</v>
      </c>
      <c r="I160" s="9">
        <f t="shared" si="14"/>
        <v>62.698412924757918</v>
      </c>
    </row>
    <row r="161" spans="1:9" s="17" customFormat="1" ht="17.25" customHeight="1">
      <c r="A161" s="16"/>
      <c r="B161" s="16"/>
      <c r="C161" s="10" t="s">
        <v>142</v>
      </c>
      <c r="D161" s="11">
        <v>0</v>
      </c>
      <c r="E161" s="11">
        <v>0</v>
      </c>
      <c r="F161" s="11">
        <v>227.15</v>
      </c>
      <c r="G161" s="11">
        <v>227.15</v>
      </c>
      <c r="H161" s="11">
        <v>0</v>
      </c>
      <c r="I161" s="9">
        <v>0</v>
      </c>
    </row>
    <row r="162" spans="1:9" ht="32.25" customHeight="1">
      <c r="A162" s="13"/>
      <c r="B162" s="13"/>
      <c r="C162" s="10" t="s">
        <v>41</v>
      </c>
      <c r="D162" s="11">
        <v>84070</v>
      </c>
      <c r="E162" s="11">
        <v>84140</v>
      </c>
      <c r="F162" s="11">
        <v>45500</v>
      </c>
      <c r="G162" s="11">
        <v>45500</v>
      </c>
      <c r="H162" s="11">
        <v>0</v>
      </c>
      <c r="I162" s="9">
        <f t="shared" si="14"/>
        <v>54.076539101497502</v>
      </c>
    </row>
    <row r="163" spans="1:9" ht="30">
      <c r="A163" s="13"/>
      <c r="B163" s="13"/>
      <c r="C163" s="10" t="s">
        <v>136</v>
      </c>
      <c r="D163" s="11">
        <f>D165+D166+D167+D168+D169</f>
        <v>1057223.57</v>
      </c>
      <c r="E163" s="11">
        <f t="shared" ref="E163:I163" si="24">E165+E166+E167+E168+E169</f>
        <v>231433.57</v>
      </c>
      <c r="F163" s="11">
        <f t="shared" si="24"/>
        <v>152132.47</v>
      </c>
      <c r="G163" s="11">
        <f t="shared" si="24"/>
        <v>152132.47</v>
      </c>
      <c r="H163" s="11">
        <f t="shared" si="24"/>
        <v>0</v>
      </c>
      <c r="I163" s="11">
        <f t="shared" si="24"/>
        <v>141.23491078875492</v>
      </c>
    </row>
    <row r="164" spans="1:9" ht="15">
      <c r="A164" s="13"/>
      <c r="B164" s="13"/>
      <c r="C164" s="10" t="s">
        <v>64</v>
      </c>
      <c r="D164" s="11"/>
      <c r="E164" s="11"/>
      <c r="F164" s="11"/>
      <c r="G164" s="11"/>
      <c r="H164" s="11"/>
      <c r="I164" s="9"/>
    </row>
    <row r="165" spans="1:9" ht="30" customHeight="1">
      <c r="A165" s="13"/>
      <c r="B165" s="13"/>
      <c r="C165" s="10" t="s">
        <v>76</v>
      </c>
      <c r="D165" s="11">
        <v>0</v>
      </c>
      <c r="E165" s="11">
        <v>0</v>
      </c>
      <c r="F165" s="11">
        <v>781.72</v>
      </c>
      <c r="G165" s="11">
        <v>781.72</v>
      </c>
      <c r="H165" s="11">
        <v>0</v>
      </c>
      <c r="I165" s="9">
        <v>0</v>
      </c>
    </row>
    <row r="166" spans="1:9" ht="44.25" customHeight="1">
      <c r="A166" s="13"/>
      <c r="B166" s="13"/>
      <c r="C166" s="10" t="s">
        <v>102</v>
      </c>
      <c r="D166" s="15">
        <v>219797.25</v>
      </c>
      <c r="E166" s="11">
        <v>219797.25</v>
      </c>
      <c r="F166" s="11">
        <v>142458.1</v>
      </c>
      <c r="G166" s="11">
        <v>142458.1</v>
      </c>
      <c r="H166" s="11">
        <v>0</v>
      </c>
      <c r="I166" s="9">
        <f t="shared" ref="I166:I222" si="25">F166/E166%</f>
        <v>64.813413270639202</v>
      </c>
    </row>
    <row r="167" spans="1:9" ht="44.25" customHeight="1">
      <c r="A167" s="13"/>
      <c r="B167" s="13"/>
      <c r="C167" s="10" t="s">
        <v>103</v>
      </c>
      <c r="D167" s="15">
        <v>11636.32</v>
      </c>
      <c r="E167" s="11">
        <v>11636.32</v>
      </c>
      <c r="F167" s="11">
        <v>8892.65</v>
      </c>
      <c r="G167" s="11">
        <v>8892.65</v>
      </c>
      <c r="H167" s="11">
        <v>0</v>
      </c>
      <c r="I167" s="9">
        <f t="shared" si="25"/>
        <v>76.4214975181157</v>
      </c>
    </row>
    <row r="168" spans="1:9" ht="44.25" customHeight="1">
      <c r="A168" s="13"/>
      <c r="B168" s="13"/>
      <c r="C168" s="10" t="s">
        <v>104</v>
      </c>
      <c r="D168" s="15">
        <v>701921.5</v>
      </c>
      <c r="E168" s="11">
        <v>0</v>
      </c>
      <c r="F168" s="11">
        <v>0</v>
      </c>
      <c r="G168" s="11">
        <v>0</v>
      </c>
      <c r="H168" s="11">
        <v>0</v>
      </c>
      <c r="I168" s="9">
        <v>0</v>
      </c>
    </row>
    <row r="169" spans="1:9" ht="44.25" customHeight="1">
      <c r="A169" s="13"/>
      <c r="B169" s="13"/>
      <c r="C169" s="10" t="s">
        <v>105</v>
      </c>
      <c r="D169" s="15">
        <v>123868.5</v>
      </c>
      <c r="E169" s="11">
        <v>0</v>
      </c>
      <c r="F169" s="11">
        <v>0</v>
      </c>
      <c r="G169" s="11">
        <v>0</v>
      </c>
      <c r="H169" s="11">
        <v>0</v>
      </c>
      <c r="I169" s="9">
        <v>0</v>
      </c>
    </row>
    <row r="170" spans="1:9" ht="16.5" customHeight="1">
      <c r="A170" s="13"/>
      <c r="B170" s="13">
        <v>85228</v>
      </c>
      <c r="C170" s="8" t="s">
        <v>51</v>
      </c>
      <c r="D170" s="9">
        <f>D171+D172+D173</f>
        <v>121550</v>
      </c>
      <c r="E170" s="9">
        <f>E171+E172+E173</f>
        <v>136250</v>
      </c>
      <c r="F170" s="9">
        <f>F171+F172+F173</f>
        <v>83860.11</v>
      </c>
      <c r="G170" s="9">
        <f>G171+G172+G173</f>
        <v>83860.11</v>
      </c>
      <c r="H170" s="9">
        <f>H171+H172+H173</f>
        <v>0</v>
      </c>
      <c r="I170" s="9">
        <f t="shared" si="25"/>
        <v>61.548704587155967</v>
      </c>
    </row>
    <row r="171" spans="1:9" ht="34.5" customHeight="1">
      <c r="A171" s="13"/>
      <c r="B171" s="13"/>
      <c r="C171" s="10" t="s">
        <v>67</v>
      </c>
      <c r="D171" s="15">
        <v>105800</v>
      </c>
      <c r="E171" s="11">
        <v>120500</v>
      </c>
      <c r="F171" s="11">
        <v>74140</v>
      </c>
      <c r="G171" s="11">
        <v>74140</v>
      </c>
      <c r="H171" s="11">
        <v>0</v>
      </c>
      <c r="I171" s="9">
        <f t="shared" si="25"/>
        <v>61.526970954356848</v>
      </c>
    </row>
    <row r="172" spans="1:9" ht="17.25" customHeight="1">
      <c r="A172" s="13"/>
      <c r="B172" s="13"/>
      <c r="C172" s="10" t="s">
        <v>52</v>
      </c>
      <c r="D172" s="15">
        <v>15000</v>
      </c>
      <c r="E172" s="11">
        <v>15000</v>
      </c>
      <c r="F172" s="11">
        <v>9430.2800000000007</v>
      </c>
      <c r="G172" s="11">
        <v>9430.2800000000007</v>
      </c>
      <c r="H172" s="11">
        <v>0</v>
      </c>
      <c r="I172" s="9">
        <f t="shared" si="25"/>
        <v>62.868533333333339</v>
      </c>
    </row>
    <row r="173" spans="1:9" ht="20.25" customHeight="1">
      <c r="A173" s="13"/>
      <c r="B173" s="13"/>
      <c r="C173" s="10" t="s">
        <v>106</v>
      </c>
      <c r="D173" s="15">
        <v>750</v>
      </c>
      <c r="E173" s="11">
        <v>750</v>
      </c>
      <c r="F173" s="11">
        <v>289.83</v>
      </c>
      <c r="G173" s="11">
        <v>289.83</v>
      </c>
      <c r="H173" s="11">
        <v>0</v>
      </c>
      <c r="I173" s="9">
        <v>0</v>
      </c>
    </row>
    <row r="174" spans="1:9" ht="18" customHeight="1">
      <c r="A174" s="13"/>
      <c r="B174" s="13">
        <v>85295</v>
      </c>
      <c r="C174" s="8" t="s">
        <v>8</v>
      </c>
      <c r="D174" s="9">
        <f>D176+D175+D177+D178</f>
        <v>20400</v>
      </c>
      <c r="E174" s="9">
        <f t="shared" ref="E174:H174" si="26">E176+E175+E177+E178</f>
        <v>1132379</v>
      </c>
      <c r="F174" s="9">
        <f t="shared" si="26"/>
        <v>614677.76000000001</v>
      </c>
      <c r="G174" s="9">
        <f t="shared" si="26"/>
        <v>614677.76000000001</v>
      </c>
      <c r="H174" s="9">
        <f t="shared" si="26"/>
        <v>0</v>
      </c>
      <c r="I174" s="9">
        <f t="shared" si="25"/>
        <v>54.281981562710008</v>
      </c>
    </row>
    <row r="175" spans="1:9" ht="30.75" customHeight="1">
      <c r="A175" s="13"/>
      <c r="B175" s="13"/>
      <c r="C175" s="10" t="s">
        <v>67</v>
      </c>
      <c r="D175" s="11">
        <v>0</v>
      </c>
      <c r="E175" s="11">
        <v>83159</v>
      </c>
      <c r="F175" s="11">
        <v>49640</v>
      </c>
      <c r="G175" s="11">
        <v>49640</v>
      </c>
      <c r="H175" s="11">
        <v>0</v>
      </c>
      <c r="I175" s="9">
        <f t="shared" si="25"/>
        <v>59.692877499729434</v>
      </c>
    </row>
    <row r="176" spans="1:9" ht="30" customHeight="1">
      <c r="A176" s="13"/>
      <c r="B176" s="13"/>
      <c r="C176" s="10" t="s">
        <v>41</v>
      </c>
      <c r="D176" s="15">
        <v>0</v>
      </c>
      <c r="E176" s="11">
        <v>203030</v>
      </c>
      <c r="F176" s="11">
        <v>130000</v>
      </c>
      <c r="G176" s="11">
        <v>130000</v>
      </c>
      <c r="H176" s="11">
        <v>0</v>
      </c>
      <c r="I176" s="9">
        <f t="shared" si="25"/>
        <v>64.02994631335271</v>
      </c>
    </row>
    <row r="177" spans="1:9" ht="30" customHeight="1">
      <c r="A177" s="13"/>
      <c r="B177" s="13"/>
      <c r="C177" s="10" t="s">
        <v>107</v>
      </c>
      <c r="D177" s="15">
        <v>20400</v>
      </c>
      <c r="E177" s="11">
        <v>20400</v>
      </c>
      <c r="F177" s="11">
        <v>24461.99</v>
      </c>
      <c r="G177" s="11">
        <v>24461.99</v>
      </c>
      <c r="H177" s="11">
        <v>0</v>
      </c>
      <c r="I177" s="9">
        <f t="shared" si="25"/>
        <v>119.91171568627452</v>
      </c>
    </row>
    <row r="178" spans="1:9" ht="30" customHeight="1">
      <c r="A178" s="13"/>
      <c r="B178" s="13"/>
      <c r="C178" s="10" t="s">
        <v>136</v>
      </c>
      <c r="D178" s="15">
        <f>D180+D181+D182</f>
        <v>0</v>
      </c>
      <c r="E178" s="15">
        <f t="shared" ref="E178:H178" si="27">E180+E181+E182</f>
        <v>825790</v>
      </c>
      <c r="F178" s="15">
        <f t="shared" si="27"/>
        <v>410575.77</v>
      </c>
      <c r="G178" s="15">
        <f t="shared" si="27"/>
        <v>410575.77</v>
      </c>
      <c r="H178" s="15">
        <f t="shared" si="27"/>
        <v>0</v>
      </c>
      <c r="I178" s="9">
        <f t="shared" si="25"/>
        <v>49.719150147131842</v>
      </c>
    </row>
    <row r="179" spans="1:9" ht="15" customHeight="1">
      <c r="A179" s="13"/>
      <c r="B179" s="13"/>
      <c r="C179" s="10" t="s">
        <v>64</v>
      </c>
      <c r="D179" s="15"/>
      <c r="E179" s="11"/>
      <c r="F179" s="11"/>
      <c r="G179" s="11"/>
      <c r="H179" s="11"/>
      <c r="I179" s="9"/>
    </row>
    <row r="180" spans="1:9" ht="30" customHeight="1">
      <c r="A180" s="13"/>
      <c r="B180" s="13"/>
      <c r="C180" s="10" t="s">
        <v>76</v>
      </c>
      <c r="D180" s="15">
        <v>0</v>
      </c>
      <c r="E180" s="11">
        <v>0</v>
      </c>
      <c r="F180" s="11">
        <v>575.77</v>
      </c>
      <c r="G180" s="11">
        <v>575.77</v>
      </c>
      <c r="H180" s="11">
        <v>0</v>
      </c>
      <c r="I180" s="9">
        <v>0</v>
      </c>
    </row>
    <row r="181" spans="1:9" ht="30" customHeight="1">
      <c r="A181" s="13"/>
      <c r="B181" s="13"/>
      <c r="C181" s="10" t="s">
        <v>104</v>
      </c>
      <c r="D181" s="15">
        <v>0</v>
      </c>
      <c r="E181" s="11">
        <v>701921.5</v>
      </c>
      <c r="F181" s="11">
        <v>348500</v>
      </c>
      <c r="G181" s="11">
        <v>348500</v>
      </c>
      <c r="H181" s="11">
        <v>0</v>
      </c>
      <c r="I181" s="9">
        <f t="shared" si="25"/>
        <v>49.649426609670741</v>
      </c>
    </row>
    <row r="182" spans="1:9" ht="30" customHeight="1">
      <c r="A182" s="13"/>
      <c r="B182" s="13"/>
      <c r="C182" s="10" t="s">
        <v>105</v>
      </c>
      <c r="D182" s="15">
        <v>0</v>
      </c>
      <c r="E182" s="11">
        <v>123868.5</v>
      </c>
      <c r="F182" s="11">
        <v>61500</v>
      </c>
      <c r="G182" s="11">
        <v>61500</v>
      </c>
      <c r="H182" s="11">
        <v>0</v>
      </c>
      <c r="I182" s="9">
        <f t="shared" si="25"/>
        <v>49.649426609670741</v>
      </c>
    </row>
    <row r="183" spans="1:9" ht="17.25" customHeight="1">
      <c r="A183" s="13">
        <v>854</v>
      </c>
      <c r="B183" s="13"/>
      <c r="C183" s="8" t="s">
        <v>53</v>
      </c>
      <c r="D183" s="9">
        <f>D184+D186</f>
        <v>407905.6</v>
      </c>
      <c r="E183" s="9">
        <f t="shared" ref="E183:H183" si="28">E184+E186</f>
        <v>561343.26</v>
      </c>
      <c r="F183" s="9">
        <f t="shared" si="28"/>
        <v>561344.90600000019</v>
      </c>
      <c r="G183" s="9">
        <f t="shared" si="28"/>
        <v>561344.91000000015</v>
      </c>
      <c r="H183" s="9">
        <f t="shared" si="28"/>
        <v>0</v>
      </c>
      <c r="I183" s="9">
        <f t="shared" si="25"/>
        <v>100.00029322521841</v>
      </c>
    </row>
    <row r="184" spans="1:9" ht="17.25" customHeight="1">
      <c r="A184" s="13"/>
      <c r="B184" s="13">
        <v>85415</v>
      </c>
      <c r="C184" s="8" t="s">
        <v>54</v>
      </c>
      <c r="D184" s="9">
        <f t="shared" ref="D184:H184" si="29">D185</f>
        <v>0</v>
      </c>
      <c r="E184" s="9">
        <f t="shared" si="29"/>
        <v>153000</v>
      </c>
      <c r="F184" s="9">
        <f t="shared" si="29"/>
        <v>153000</v>
      </c>
      <c r="G184" s="9">
        <f t="shared" si="29"/>
        <v>153000</v>
      </c>
      <c r="H184" s="9">
        <f t="shared" si="29"/>
        <v>0</v>
      </c>
      <c r="I184" s="9">
        <f t="shared" si="25"/>
        <v>100</v>
      </c>
    </row>
    <row r="185" spans="1:9" s="17" customFormat="1" ht="30" customHeight="1">
      <c r="A185" s="16"/>
      <c r="B185" s="16"/>
      <c r="C185" s="10" t="s">
        <v>77</v>
      </c>
      <c r="D185" s="11">
        <v>0</v>
      </c>
      <c r="E185" s="11">
        <v>153000</v>
      </c>
      <c r="F185" s="11">
        <v>153000</v>
      </c>
      <c r="G185" s="11">
        <v>153000</v>
      </c>
      <c r="H185" s="11">
        <v>0</v>
      </c>
      <c r="I185" s="9">
        <f t="shared" si="25"/>
        <v>100</v>
      </c>
    </row>
    <row r="186" spans="1:9" s="12" customFormat="1" ht="21" customHeight="1">
      <c r="A186" s="13"/>
      <c r="B186" s="13">
        <v>85495</v>
      </c>
      <c r="C186" s="8" t="s">
        <v>8</v>
      </c>
      <c r="D186" s="9">
        <f>D187</f>
        <v>407905.6</v>
      </c>
      <c r="E186" s="9">
        <f t="shared" ref="E186:H186" si="30">E187</f>
        <v>408343.25999999995</v>
      </c>
      <c r="F186" s="9">
        <f t="shared" si="30"/>
        <v>408344.90600000013</v>
      </c>
      <c r="G186" s="9">
        <f t="shared" si="30"/>
        <v>408344.91000000009</v>
      </c>
      <c r="H186" s="9">
        <f t="shared" si="30"/>
        <v>0</v>
      </c>
      <c r="I186" s="9">
        <f t="shared" si="25"/>
        <v>100.0004030922416</v>
      </c>
    </row>
    <row r="187" spans="1:9" s="17" customFormat="1" ht="30" customHeight="1">
      <c r="A187" s="16"/>
      <c r="B187" s="16"/>
      <c r="C187" s="10" t="s">
        <v>108</v>
      </c>
      <c r="D187" s="11">
        <f>SUM(D189:D203)</f>
        <v>407905.6</v>
      </c>
      <c r="E187" s="11">
        <f t="shared" ref="E187:H187" si="31">SUM(E189:E203)</f>
        <v>408343.25999999995</v>
      </c>
      <c r="F187" s="11">
        <f t="shared" si="31"/>
        <v>408344.90600000013</v>
      </c>
      <c r="G187" s="11">
        <f t="shared" si="31"/>
        <v>408344.91000000009</v>
      </c>
      <c r="H187" s="11">
        <f t="shared" si="31"/>
        <v>0</v>
      </c>
      <c r="I187" s="9">
        <f t="shared" si="25"/>
        <v>100.0004030922416</v>
      </c>
    </row>
    <row r="188" spans="1:9" s="17" customFormat="1" ht="17.25" customHeight="1">
      <c r="A188" s="16"/>
      <c r="B188" s="16"/>
      <c r="C188" s="10" t="s">
        <v>109</v>
      </c>
      <c r="D188" s="11"/>
      <c r="E188" s="11"/>
      <c r="F188" s="11"/>
      <c r="G188" s="11"/>
      <c r="H188" s="11"/>
      <c r="I188" s="9"/>
    </row>
    <row r="189" spans="1:9" s="17" customFormat="1" ht="17.25" customHeight="1">
      <c r="A189" s="16"/>
      <c r="B189" s="16"/>
      <c r="C189" s="10" t="s">
        <v>76</v>
      </c>
      <c r="D189" s="11">
        <v>0</v>
      </c>
      <c r="E189" s="11">
        <v>0</v>
      </c>
      <c r="F189" s="11">
        <v>1.65</v>
      </c>
      <c r="G189" s="11">
        <v>1.65</v>
      </c>
      <c r="H189" s="11">
        <v>0</v>
      </c>
      <c r="I189" s="9"/>
    </row>
    <row r="190" spans="1:9" s="17" customFormat="1" ht="43.5" customHeight="1">
      <c r="A190" s="16"/>
      <c r="B190" s="16"/>
      <c r="C190" s="10" t="s">
        <v>110</v>
      </c>
      <c r="D190" s="11">
        <v>56635.040000000001</v>
      </c>
      <c r="E190" s="11">
        <v>56635.040000000001</v>
      </c>
      <c r="F190" s="11">
        <v>56636.44</v>
      </c>
      <c r="G190" s="11">
        <v>56636.44</v>
      </c>
      <c r="H190" s="11">
        <v>0</v>
      </c>
      <c r="I190" s="9">
        <f t="shared" si="25"/>
        <v>100.00247196788419</v>
      </c>
    </row>
    <row r="191" spans="1:9" s="17" customFormat="1" ht="46.5" customHeight="1">
      <c r="A191" s="16"/>
      <c r="B191" s="16"/>
      <c r="C191" s="10" t="s">
        <v>111</v>
      </c>
      <c r="D191" s="11">
        <v>1220.76</v>
      </c>
      <c r="E191" s="11">
        <v>1293.3800000000001</v>
      </c>
      <c r="F191" s="11">
        <v>1291.98</v>
      </c>
      <c r="G191" s="11">
        <v>1291.98</v>
      </c>
      <c r="H191" s="11">
        <v>0</v>
      </c>
      <c r="I191" s="9">
        <f t="shared" si="25"/>
        <v>99.891756483013495</v>
      </c>
    </row>
    <row r="192" spans="1:9" s="17" customFormat="1" ht="45" customHeight="1">
      <c r="A192" s="16"/>
      <c r="B192" s="16"/>
      <c r="C192" s="10" t="s">
        <v>112</v>
      </c>
      <c r="D192" s="11">
        <v>56635.040000000001</v>
      </c>
      <c r="E192" s="11">
        <v>56635.040000000001</v>
      </c>
      <c r="F192" s="11">
        <v>56636.44</v>
      </c>
      <c r="G192" s="11">
        <v>56636.44</v>
      </c>
      <c r="H192" s="11">
        <v>0</v>
      </c>
      <c r="I192" s="9">
        <f t="shared" si="25"/>
        <v>100.00247196788419</v>
      </c>
    </row>
    <row r="193" spans="1:9" s="17" customFormat="1" ht="45.75" customHeight="1">
      <c r="A193" s="16"/>
      <c r="B193" s="16"/>
      <c r="C193" s="10" t="s">
        <v>113</v>
      </c>
      <c r="D193" s="11">
        <v>1220.76</v>
      </c>
      <c r="E193" s="11">
        <v>1276.47</v>
      </c>
      <c r="F193" s="11">
        <v>1275.07</v>
      </c>
      <c r="G193" s="11">
        <v>1275.07</v>
      </c>
      <c r="H193" s="11">
        <v>0</v>
      </c>
      <c r="I193" s="9">
        <f t="shared" si="25"/>
        <v>99.890322530102551</v>
      </c>
    </row>
    <row r="194" spans="1:9" s="17" customFormat="1" ht="45" customHeight="1">
      <c r="A194" s="16"/>
      <c r="B194" s="16"/>
      <c r="C194" s="10" t="s">
        <v>114</v>
      </c>
      <c r="D194" s="11">
        <v>57205.74</v>
      </c>
      <c r="E194" s="11">
        <v>57205.74</v>
      </c>
      <c r="F194" s="11">
        <v>57207.16</v>
      </c>
      <c r="G194" s="11">
        <v>57207.16</v>
      </c>
      <c r="H194" s="11">
        <v>0</v>
      </c>
      <c r="I194" s="9">
        <f t="shared" si="25"/>
        <v>100.00248226838775</v>
      </c>
    </row>
    <row r="195" spans="1:9" s="17" customFormat="1" ht="45.75" customHeight="1">
      <c r="A195" s="16"/>
      <c r="B195" s="16"/>
      <c r="C195" s="10" t="s">
        <v>115</v>
      </c>
      <c r="D195" s="11">
        <v>1233.06</v>
      </c>
      <c r="E195" s="11">
        <v>1298.6500000000001</v>
      </c>
      <c r="F195" s="11">
        <v>1297.23</v>
      </c>
      <c r="G195" s="11">
        <v>1297.23</v>
      </c>
      <c r="H195" s="11">
        <v>0</v>
      </c>
      <c r="I195" s="9">
        <f t="shared" si="25"/>
        <v>99.890655680899386</v>
      </c>
    </row>
    <row r="196" spans="1:9" s="17" customFormat="1" ht="47.25" customHeight="1">
      <c r="A196" s="16"/>
      <c r="B196" s="16"/>
      <c r="C196" s="10" t="s">
        <v>116</v>
      </c>
      <c r="D196" s="11">
        <v>57205.74</v>
      </c>
      <c r="E196" s="11">
        <v>57205.74</v>
      </c>
      <c r="F196" s="11">
        <v>57207.156000000003</v>
      </c>
      <c r="G196" s="11">
        <v>57207.16</v>
      </c>
      <c r="H196" s="11">
        <v>0</v>
      </c>
      <c r="I196" s="9">
        <f t="shared" si="25"/>
        <v>100.00247527608244</v>
      </c>
    </row>
    <row r="197" spans="1:9" s="17" customFormat="1" ht="43.5" customHeight="1">
      <c r="A197" s="16"/>
      <c r="B197" s="16"/>
      <c r="C197" s="10" t="s">
        <v>117</v>
      </c>
      <c r="D197" s="11">
        <v>1233.06</v>
      </c>
      <c r="E197" s="11">
        <v>1291.6400000000001</v>
      </c>
      <c r="F197" s="11">
        <v>1290.22</v>
      </c>
      <c r="G197" s="11">
        <v>1290.22</v>
      </c>
      <c r="H197" s="11">
        <v>0</v>
      </c>
      <c r="I197" s="9">
        <f t="shared" si="25"/>
        <v>99.890062246446377</v>
      </c>
    </row>
    <row r="198" spans="1:9" s="17" customFormat="1" ht="44.25" customHeight="1">
      <c r="A198" s="16"/>
      <c r="B198" s="16"/>
      <c r="C198" s="10" t="s">
        <v>118</v>
      </c>
      <c r="D198" s="11">
        <v>57205.74</v>
      </c>
      <c r="E198" s="11">
        <v>57205.74</v>
      </c>
      <c r="F198" s="11">
        <v>57207.16</v>
      </c>
      <c r="G198" s="11">
        <v>57207.16</v>
      </c>
      <c r="H198" s="11">
        <v>0</v>
      </c>
      <c r="I198" s="9">
        <f t="shared" si="25"/>
        <v>100.00248226838775</v>
      </c>
    </row>
    <row r="199" spans="1:9" s="17" customFormat="1" ht="48.75" customHeight="1">
      <c r="A199" s="16"/>
      <c r="B199" s="16"/>
      <c r="C199" s="10" t="s">
        <v>119</v>
      </c>
      <c r="D199" s="11">
        <v>1233.06</v>
      </c>
      <c r="E199" s="11">
        <v>1310.19</v>
      </c>
      <c r="F199" s="11">
        <v>1308.77</v>
      </c>
      <c r="G199" s="11">
        <v>1308.77</v>
      </c>
      <c r="H199" s="11">
        <v>0</v>
      </c>
      <c r="I199" s="9">
        <f t="shared" si="25"/>
        <v>99.891618772849739</v>
      </c>
    </row>
    <row r="200" spans="1:9" s="17" customFormat="1" ht="45" customHeight="1">
      <c r="A200" s="16"/>
      <c r="B200" s="16"/>
      <c r="C200" s="10" t="s">
        <v>120</v>
      </c>
      <c r="D200" s="11">
        <v>57205.74</v>
      </c>
      <c r="E200" s="11">
        <v>57205.74</v>
      </c>
      <c r="F200" s="11">
        <v>57207.16</v>
      </c>
      <c r="G200" s="11">
        <v>57207.16</v>
      </c>
      <c r="H200" s="11">
        <v>0</v>
      </c>
      <c r="I200" s="9">
        <f t="shared" si="25"/>
        <v>100.00248226838775</v>
      </c>
    </row>
    <row r="201" spans="1:9" s="17" customFormat="1" ht="49.5" customHeight="1">
      <c r="A201" s="16"/>
      <c r="B201" s="16"/>
      <c r="C201" s="10" t="s">
        <v>121</v>
      </c>
      <c r="D201" s="11">
        <v>1233.06</v>
      </c>
      <c r="E201" s="11">
        <v>1288.67</v>
      </c>
      <c r="F201" s="11">
        <v>1287.25</v>
      </c>
      <c r="G201" s="11">
        <v>1287.25</v>
      </c>
      <c r="H201" s="11">
        <v>0</v>
      </c>
      <c r="I201" s="9">
        <f t="shared" si="25"/>
        <v>99.889808872713715</v>
      </c>
    </row>
    <row r="202" spans="1:9" s="17" customFormat="1" ht="46.5" customHeight="1">
      <c r="A202" s="16"/>
      <c r="B202" s="16"/>
      <c r="C202" s="10" t="s">
        <v>122</v>
      </c>
      <c r="D202" s="11">
        <v>57205.74</v>
      </c>
      <c r="E202" s="11">
        <v>57205.74</v>
      </c>
      <c r="F202" s="11">
        <v>57207.16</v>
      </c>
      <c r="G202" s="11">
        <v>57207.16</v>
      </c>
      <c r="H202" s="11">
        <v>0</v>
      </c>
      <c r="I202" s="9">
        <f t="shared" si="25"/>
        <v>100.00248226838775</v>
      </c>
    </row>
    <row r="203" spans="1:9" s="17" customFormat="1" ht="48" customHeight="1">
      <c r="A203" s="16"/>
      <c r="B203" s="16"/>
      <c r="C203" s="10" t="s">
        <v>123</v>
      </c>
      <c r="D203" s="11">
        <v>1233.06</v>
      </c>
      <c r="E203" s="11">
        <v>1285.48</v>
      </c>
      <c r="F203" s="11">
        <v>1284.06</v>
      </c>
      <c r="G203" s="11">
        <v>1284.06</v>
      </c>
      <c r="H203" s="11">
        <v>0</v>
      </c>
      <c r="I203" s="9">
        <f t="shared" si="25"/>
        <v>99.889535426455481</v>
      </c>
    </row>
    <row r="204" spans="1:9" ht="19.5" customHeight="1">
      <c r="A204" s="13">
        <v>900</v>
      </c>
      <c r="B204" s="13"/>
      <c r="C204" s="8" t="s">
        <v>55</v>
      </c>
      <c r="D204" s="9">
        <f>D205+D207</f>
        <v>79616</v>
      </c>
      <c r="E204" s="9">
        <f>E205+E207</f>
        <v>79616</v>
      </c>
      <c r="F204" s="9">
        <f>F205+F207</f>
        <v>19591.68</v>
      </c>
      <c r="G204" s="9">
        <f>G205+G207</f>
        <v>19591.68</v>
      </c>
      <c r="H204" s="9">
        <f>H205+H207</f>
        <v>0</v>
      </c>
      <c r="I204" s="9">
        <f t="shared" si="25"/>
        <v>24.607717041800644</v>
      </c>
    </row>
    <row r="205" spans="1:9" ht="33" customHeight="1">
      <c r="A205" s="6"/>
      <c r="B205" s="6">
        <v>90019</v>
      </c>
      <c r="C205" s="8" t="s">
        <v>56</v>
      </c>
      <c r="D205" s="18">
        <f>D206</f>
        <v>10000</v>
      </c>
      <c r="E205" s="18">
        <f>E206</f>
        <v>10000</v>
      </c>
      <c r="F205" s="18">
        <f>F206</f>
        <v>6157.99</v>
      </c>
      <c r="G205" s="18">
        <f>G206</f>
        <v>6157.99</v>
      </c>
      <c r="H205" s="18">
        <f>H206</f>
        <v>0</v>
      </c>
      <c r="I205" s="9">
        <f t="shared" si="25"/>
        <v>61.579899999999995</v>
      </c>
    </row>
    <row r="206" spans="1:9" ht="30.75" customHeight="1">
      <c r="A206" s="6"/>
      <c r="B206" s="6"/>
      <c r="C206" s="10" t="s">
        <v>72</v>
      </c>
      <c r="D206" s="15">
        <v>10000</v>
      </c>
      <c r="E206" s="11">
        <v>10000</v>
      </c>
      <c r="F206" s="11">
        <v>6157.99</v>
      </c>
      <c r="G206" s="11">
        <v>6157.99</v>
      </c>
      <c r="H206" s="11">
        <v>0</v>
      </c>
      <c r="I206" s="9">
        <f t="shared" si="25"/>
        <v>61.579899999999995</v>
      </c>
    </row>
    <row r="207" spans="1:9" s="12" customFormat="1" ht="18" customHeight="1">
      <c r="A207" s="6"/>
      <c r="B207" s="6">
        <v>90095</v>
      </c>
      <c r="C207" s="8" t="s">
        <v>8</v>
      </c>
      <c r="D207" s="18">
        <f>D208</f>
        <v>69616</v>
      </c>
      <c r="E207" s="18">
        <f t="shared" ref="E207:H207" si="32">E208</f>
        <v>69616</v>
      </c>
      <c r="F207" s="18">
        <f t="shared" si="32"/>
        <v>13433.69</v>
      </c>
      <c r="G207" s="18">
        <f t="shared" si="32"/>
        <v>13433.69</v>
      </c>
      <c r="H207" s="18">
        <f t="shared" si="32"/>
        <v>0</v>
      </c>
      <c r="I207" s="9">
        <f t="shared" si="25"/>
        <v>19.296842679843717</v>
      </c>
    </row>
    <row r="208" spans="1:9" ht="32.25" customHeight="1">
      <c r="A208" s="6"/>
      <c r="B208" s="6"/>
      <c r="C208" s="10" t="s">
        <v>148</v>
      </c>
      <c r="D208" s="15">
        <f>D210+D211</f>
        <v>69616</v>
      </c>
      <c r="E208" s="15">
        <f t="shared" ref="E208:H208" si="33">E210+E211</f>
        <v>69616</v>
      </c>
      <c r="F208" s="15">
        <f t="shared" si="33"/>
        <v>13433.69</v>
      </c>
      <c r="G208" s="15">
        <f t="shared" si="33"/>
        <v>13433.69</v>
      </c>
      <c r="H208" s="15">
        <f t="shared" si="33"/>
        <v>0</v>
      </c>
      <c r="I208" s="9">
        <f t="shared" si="25"/>
        <v>19.296842679843717</v>
      </c>
    </row>
    <row r="209" spans="1:9" ht="18" customHeight="1">
      <c r="A209" s="6"/>
      <c r="B209" s="6"/>
      <c r="C209" s="10" t="s">
        <v>131</v>
      </c>
      <c r="D209" s="15"/>
      <c r="E209" s="11"/>
      <c r="F209" s="11"/>
      <c r="G209" s="11"/>
      <c r="H209" s="11"/>
      <c r="I209" s="9"/>
    </row>
    <row r="210" spans="1:9" ht="94.5" customHeight="1">
      <c r="A210" s="6"/>
      <c r="B210" s="6"/>
      <c r="C210" s="10" t="s">
        <v>180</v>
      </c>
      <c r="D210" s="15">
        <v>62288</v>
      </c>
      <c r="E210" s="11">
        <v>62288</v>
      </c>
      <c r="F210" s="11">
        <v>13433.69</v>
      </c>
      <c r="G210" s="11">
        <v>13433.69</v>
      </c>
      <c r="H210" s="11">
        <v>0</v>
      </c>
      <c r="I210" s="9">
        <f t="shared" si="25"/>
        <v>21.567059465707683</v>
      </c>
    </row>
    <row r="211" spans="1:9" ht="63.75" customHeight="1">
      <c r="A211" s="6"/>
      <c r="B211" s="6"/>
      <c r="C211" s="10" t="s">
        <v>181</v>
      </c>
      <c r="D211" s="15">
        <v>7328</v>
      </c>
      <c r="E211" s="11">
        <v>7328</v>
      </c>
      <c r="F211" s="11">
        <v>0</v>
      </c>
      <c r="G211" s="11">
        <v>0</v>
      </c>
      <c r="H211" s="11">
        <v>0</v>
      </c>
      <c r="I211" s="9">
        <f t="shared" si="25"/>
        <v>0</v>
      </c>
    </row>
    <row r="212" spans="1:9" ht="15.75" customHeight="1">
      <c r="A212" s="6">
        <v>921</v>
      </c>
      <c r="B212" s="6"/>
      <c r="C212" s="8" t="s">
        <v>57</v>
      </c>
      <c r="D212" s="18">
        <f>D213+D215</f>
        <v>338810</v>
      </c>
      <c r="E212" s="18">
        <f t="shared" ref="E212:H212" si="34">E213+E215</f>
        <v>338810</v>
      </c>
      <c r="F212" s="18">
        <f t="shared" si="34"/>
        <v>206.61</v>
      </c>
      <c r="G212" s="18">
        <f t="shared" si="34"/>
        <v>206.61</v>
      </c>
      <c r="H212" s="18">
        <f t="shared" si="34"/>
        <v>0</v>
      </c>
      <c r="I212" s="9">
        <f t="shared" si="25"/>
        <v>6.098108084176973E-2</v>
      </c>
    </row>
    <row r="213" spans="1:9" ht="15.75" customHeight="1">
      <c r="A213" s="6"/>
      <c r="B213" s="6">
        <v>92105</v>
      </c>
      <c r="C213" s="8" t="s">
        <v>132</v>
      </c>
      <c r="D213" s="18">
        <f>D214</f>
        <v>0</v>
      </c>
      <c r="E213" s="18">
        <f t="shared" ref="E213:H213" si="35">E214</f>
        <v>0</v>
      </c>
      <c r="F213" s="18">
        <f t="shared" si="35"/>
        <v>206.61</v>
      </c>
      <c r="G213" s="18">
        <f t="shared" si="35"/>
        <v>206.61</v>
      </c>
      <c r="H213" s="18">
        <f t="shared" si="35"/>
        <v>0</v>
      </c>
      <c r="I213" s="9">
        <v>0</v>
      </c>
    </row>
    <row r="214" spans="1:9" s="38" customFormat="1" ht="31.5" customHeight="1">
      <c r="A214" s="20"/>
      <c r="B214" s="20"/>
      <c r="C214" s="10" t="s">
        <v>172</v>
      </c>
      <c r="D214" s="15">
        <v>0</v>
      </c>
      <c r="E214" s="15">
        <v>0</v>
      </c>
      <c r="F214" s="15">
        <v>206.61</v>
      </c>
      <c r="G214" s="15">
        <v>206.61</v>
      </c>
      <c r="H214" s="15">
        <v>0</v>
      </c>
      <c r="I214" s="9">
        <v>0</v>
      </c>
    </row>
    <row r="215" spans="1:9" s="12" customFormat="1" ht="16.5" customHeight="1">
      <c r="A215" s="6"/>
      <c r="B215" s="6">
        <v>92195</v>
      </c>
      <c r="C215" s="8" t="s">
        <v>8</v>
      </c>
      <c r="D215" s="18">
        <f>D216</f>
        <v>338810</v>
      </c>
      <c r="E215" s="18">
        <f>E216</f>
        <v>338810</v>
      </c>
      <c r="F215" s="18">
        <f>F216</f>
        <v>0</v>
      </c>
      <c r="G215" s="18">
        <f>G216</f>
        <v>0</v>
      </c>
      <c r="H215" s="18">
        <f>H216</f>
        <v>0</v>
      </c>
      <c r="I215" s="9">
        <f t="shared" si="25"/>
        <v>0</v>
      </c>
    </row>
    <row r="216" spans="1:9" s="12" customFormat="1" ht="29.25" customHeight="1">
      <c r="A216" s="6"/>
      <c r="B216" s="6"/>
      <c r="C216" s="10" t="s">
        <v>136</v>
      </c>
      <c r="D216" s="15">
        <f>D218</f>
        <v>338810</v>
      </c>
      <c r="E216" s="15">
        <f t="shared" ref="E216:H216" si="36">E218</f>
        <v>338810</v>
      </c>
      <c r="F216" s="15">
        <f t="shared" si="36"/>
        <v>0</v>
      </c>
      <c r="G216" s="15">
        <f t="shared" si="36"/>
        <v>0</v>
      </c>
      <c r="H216" s="15">
        <f t="shared" si="36"/>
        <v>0</v>
      </c>
      <c r="I216" s="9">
        <f t="shared" si="25"/>
        <v>0</v>
      </c>
    </row>
    <row r="217" spans="1:9" ht="14.25" customHeight="1">
      <c r="A217" s="6"/>
      <c r="B217" s="6"/>
      <c r="C217" s="10" t="s">
        <v>64</v>
      </c>
      <c r="D217" s="15"/>
      <c r="E217" s="11"/>
      <c r="F217" s="11"/>
      <c r="G217" s="11"/>
      <c r="H217" s="11"/>
      <c r="I217" s="9"/>
    </row>
    <row r="218" spans="1:9" ht="93.75" customHeight="1">
      <c r="A218" s="6"/>
      <c r="B218" s="6"/>
      <c r="C218" s="10" t="s">
        <v>124</v>
      </c>
      <c r="D218" s="15">
        <v>338810</v>
      </c>
      <c r="E218" s="11">
        <v>338810</v>
      </c>
      <c r="F218" s="11">
        <v>0</v>
      </c>
      <c r="G218" s="11">
        <v>0</v>
      </c>
      <c r="H218" s="11">
        <v>0</v>
      </c>
      <c r="I218" s="9">
        <f t="shared" si="25"/>
        <v>0</v>
      </c>
    </row>
    <row r="219" spans="1:9" ht="16.5" customHeight="1">
      <c r="A219" s="6">
        <v>926</v>
      </c>
      <c r="B219" s="6"/>
      <c r="C219" s="8" t="s">
        <v>74</v>
      </c>
      <c r="D219" s="18">
        <f t="shared" ref="D219:H220" si="37">D220</f>
        <v>0</v>
      </c>
      <c r="E219" s="18">
        <f t="shared" si="37"/>
        <v>200000</v>
      </c>
      <c r="F219" s="18">
        <f t="shared" si="37"/>
        <v>0</v>
      </c>
      <c r="G219" s="18">
        <f t="shared" si="37"/>
        <v>0</v>
      </c>
      <c r="H219" s="18">
        <f t="shared" si="37"/>
        <v>0</v>
      </c>
      <c r="I219" s="9">
        <f t="shared" si="25"/>
        <v>0</v>
      </c>
    </row>
    <row r="220" spans="1:9" ht="16.5" customHeight="1">
      <c r="A220" s="6"/>
      <c r="B220" s="6">
        <v>92601</v>
      </c>
      <c r="C220" s="8" t="s">
        <v>58</v>
      </c>
      <c r="D220" s="18">
        <f>D221</f>
        <v>0</v>
      </c>
      <c r="E220" s="18">
        <f t="shared" si="37"/>
        <v>200000</v>
      </c>
      <c r="F220" s="18">
        <f t="shared" si="37"/>
        <v>0</v>
      </c>
      <c r="G220" s="18">
        <f t="shared" si="37"/>
        <v>0</v>
      </c>
      <c r="H220" s="18">
        <f t="shared" si="37"/>
        <v>0</v>
      </c>
      <c r="I220" s="9">
        <f t="shared" si="25"/>
        <v>0</v>
      </c>
    </row>
    <row r="221" spans="1:9" ht="51" customHeight="1">
      <c r="A221" s="6"/>
      <c r="B221" s="6"/>
      <c r="C221" s="10" t="s">
        <v>152</v>
      </c>
      <c r="D221" s="15">
        <v>0</v>
      </c>
      <c r="E221" s="11">
        <v>200000</v>
      </c>
      <c r="F221" s="11">
        <v>0</v>
      </c>
      <c r="G221" s="11">
        <v>0</v>
      </c>
      <c r="H221" s="11">
        <v>0</v>
      </c>
      <c r="I221" s="9">
        <f t="shared" si="25"/>
        <v>0</v>
      </c>
    </row>
    <row r="222" spans="1:9" s="27" customFormat="1" ht="39.75" customHeight="1">
      <c r="A222" s="40" t="s">
        <v>59</v>
      </c>
      <c r="B222" s="41"/>
      <c r="C222" s="42"/>
      <c r="D222" s="26">
        <f>D12+D22+D25+D30+D40+D51+D56+D62+D73+D78+D86+D115+D122+D140+D183+D204+D212+D219</f>
        <v>25814768.490000002</v>
      </c>
      <c r="E222" s="26">
        <f>E12+E22+E25+E30+E40+E51+E56+E62+E73+E78+E86+E115+E122+E140+E183+E204+E212+E219</f>
        <v>28981642.890000001</v>
      </c>
      <c r="F222" s="26">
        <f>F12+F22+F25+F30+F40+F51+F56+F62+F73+F78+F86+F115+F122+F140+F183+F204+F212+F219</f>
        <v>14928248.343999997</v>
      </c>
      <c r="G222" s="26">
        <f>G12+G22+G25+G30+G40+G51+G56+G62+G73+G78+G86+G115+G122+G140+G183+G204+G212+G219</f>
        <v>13886577.149999999</v>
      </c>
      <c r="H222" s="26">
        <f>H12+H22+H25+H30+H40+H51+H56+H62+H73+H78+H86+H115+H122+H140+H183+H204+H212+H219</f>
        <v>1041671.2</v>
      </c>
      <c r="I222" s="32">
        <f t="shared" si="25"/>
        <v>51.509324025074264</v>
      </c>
    </row>
    <row r="226" spans="3:8">
      <c r="C226" s="1" t="s">
        <v>149</v>
      </c>
      <c r="E226" s="39" t="e">
        <f>E14+E32+E46+E58+E128+E155+E163+E178+E187+E208+E216+#REF!</f>
        <v>#REF!</v>
      </c>
      <c r="F226" s="39" t="e">
        <f>F14+F32+F46+F58+F128+F155+F163+F178+F187+F208+F216+#REF!</f>
        <v>#REF!</v>
      </c>
      <c r="G226" s="39">
        <f>G32+G58+G155+G163+G178+G187+G208+G216</f>
        <v>1005670.72</v>
      </c>
      <c r="H226" s="39">
        <f>H14+H58</f>
        <v>651622.89</v>
      </c>
    </row>
  </sheetData>
  <mergeCells count="6">
    <mergeCell ref="A222:C222"/>
    <mergeCell ref="A7:I7"/>
    <mergeCell ref="A8:I8"/>
    <mergeCell ref="H1:I1"/>
    <mergeCell ref="H4:I4"/>
    <mergeCell ref="G2:I3"/>
  </mergeCells>
  <phoneticPr fontId="6" type="noConversion"/>
  <printOptions horizontalCentered="1"/>
  <pageMargins left="0.11811023622047245" right="0.31496062992125984" top="0.35433070866141736" bottom="0.15748031496062992" header="0.31496062992125984" footer="0.11811023622047245"/>
  <pageSetup paperSize="9" scale="85" orientation="landscape" r:id="rId1"/>
  <headerFooter>
    <oddFooter>Strona &amp;P z &amp;N</oddFooter>
  </headerFooter>
  <rowBreaks count="8" manualBreakCount="8">
    <brk id="27" max="8" man="1"/>
    <brk id="53" max="8" man="1"/>
    <brk id="77" max="8" man="1"/>
    <brk id="105" max="8" man="1"/>
    <brk id="132" max="8" man="1"/>
    <brk id="157" max="8" man="1"/>
    <brk id="180" max="8" man="1"/>
    <brk id="19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mastiff</dc:creator>
  <cp:lastModifiedBy>Agnieszka Komańska</cp:lastModifiedBy>
  <cp:lastPrinted>2014-08-27T12:12:13Z</cp:lastPrinted>
  <dcterms:created xsi:type="dcterms:W3CDTF">2011-08-13T19:14:35Z</dcterms:created>
  <dcterms:modified xsi:type="dcterms:W3CDTF">2014-08-27T12:12:29Z</dcterms:modified>
</cp:coreProperties>
</file>